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5365" windowHeight="12510" firstSheet="2" activeTab="6"/>
  </bookViews>
  <sheets>
    <sheet name="протокол от 29.12.2026 № 17" sheetId="4" r:id="rId1"/>
    <sheet name="протокол от 15.01.2026 № 1 " sheetId="5" r:id="rId2"/>
    <sheet name="протокол от 29.01.2026 № 2" sheetId="6" r:id="rId3"/>
    <sheet name="протокол от 27.02.2026 №3" sheetId="8" r:id="rId4"/>
    <sheet name="протокол от 30.03.2026 №4" sheetId="9" r:id="rId5"/>
    <sheet name="протокол от 28.04.2026 №5" sheetId="10" r:id="rId6"/>
    <sheet name="протокол от 29.05.2026 №6" sheetId="11" r:id="rId7"/>
    <sheet name="Лист1" sheetId="7" r:id="rId8"/>
  </sheets>
  <definedNames>
    <definedName name="_xlnm._FilterDatabase" localSheetId="1" hidden="1">'протокол от 15.01.2026 № 1 '!$A$7:$CY$71</definedName>
    <definedName name="_xlnm._FilterDatabase" localSheetId="3" hidden="1">'протокол от 27.02.2026 №3'!$A$8:$CZ$72</definedName>
    <definedName name="_xlnm._FilterDatabase" localSheetId="5" hidden="1">'протокол от 28.04.2026 №5'!$A$8:$CY$72</definedName>
    <definedName name="_xlnm._FilterDatabase" localSheetId="2" hidden="1">'протокол от 29.01.2026 № 2'!$A$7:$CY$71</definedName>
    <definedName name="_xlnm._FilterDatabase" localSheetId="6" hidden="1">'протокол от 29.05.2026 №6'!$A$8:$CY$72</definedName>
    <definedName name="_xlnm._FilterDatabase" localSheetId="0" hidden="1">'протокол от 29.12.2026 № 17'!#REF!</definedName>
    <definedName name="_xlnm._FilterDatabase" localSheetId="4" hidden="1">'протокол от 30.03.2026 №4'!$A$8:$CY$72</definedName>
    <definedName name="_xlnm.Print_Titles" localSheetId="1">'протокол от 15.01.2026 № 1 '!$A:$A,'протокол от 15.01.2026 № 1 '!$3:$7</definedName>
    <definedName name="_xlnm.Print_Titles" localSheetId="3">'протокол от 27.02.2026 №3'!$A:$A,'протокол от 27.02.2026 №3'!$4:$8</definedName>
    <definedName name="_xlnm.Print_Titles" localSheetId="5">'протокол от 28.04.2026 №5'!$A:$A,'протокол от 28.04.2026 №5'!$4:$8</definedName>
    <definedName name="_xlnm.Print_Titles" localSheetId="2">'протокол от 29.01.2026 № 2'!$A:$A,'протокол от 29.01.2026 № 2'!$3:$7</definedName>
    <definedName name="_xlnm.Print_Titles" localSheetId="6">'протокол от 29.05.2026 №6'!$A:$A,'протокол от 29.05.2026 №6'!$4:$8</definedName>
    <definedName name="_xlnm.Print_Titles" localSheetId="0">'протокол от 29.12.2026 № 17'!$A:$A,'протокол от 29.12.2026 № 17'!$3:$7</definedName>
    <definedName name="_xlnm.Print_Titles" localSheetId="4">'протокол от 30.03.2026 №4'!$A:$A,'протокол от 30.03.2026 №4'!$4:$8</definedName>
    <definedName name="_xlnm.Print_Area" localSheetId="1">'протокол от 15.01.2026 № 1 '!$A$1:$CY$71</definedName>
    <definedName name="_xlnm.Print_Area" localSheetId="3">'протокол от 27.02.2026 №3'!$A$1:$CY$72</definedName>
    <definedName name="_xlnm.Print_Area" localSheetId="5">'протокол от 28.04.2026 №5'!$A$1:$CY$72</definedName>
    <definedName name="_xlnm.Print_Area" localSheetId="2">'протокол от 29.01.2026 № 2'!$A$1:$CY$71</definedName>
    <definedName name="_xlnm.Print_Area" localSheetId="6">'протокол от 29.05.2026 №6'!$A$1:$CY$72</definedName>
    <definedName name="_xlnm.Print_Area" localSheetId="0">'протокол от 29.12.2026 № 17'!$A$1:$CY$71</definedName>
    <definedName name="_xlnm.Print_Area" localSheetId="4">'протокол от 30.03.2026 №4'!$A$1:$CY$72</definedName>
  </definedNames>
  <calcPr calcId="145621"/>
</workbook>
</file>

<file path=xl/calcChain.xml><?xml version="1.0" encoding="utf-8"?>
<calcChain xmlns="http://schemas.openxmlformats.org/spreadsheetml/2006/main">
  <c r="CV72" i="11" l="1"/>
  <c r="CU72" i="11"/>
  <c r="CQ72" i="11"/>
  <c r="CP72" i="11"/>
  <c r="CN72" i="11"/>
  <c r="CM72" i="11"/>
  <c r="CL72" i="11" s="1"/>
  <c r="CK72" i="11"/>
  <c r="CH72" i="11"/>
  <c r="CG72" i="11"/>
  <c r="CA72" i="11"/>
  <c r="BX72" i="11"/>
  <c r="BW72" i="11"/>
  <c r="BV72" i="11"/>
  <c r="BU72" i="11"/>
  <c r="BT72" i="11"/>
  <c r="BS72" i="11"/>
  <c r="BR72" i="11"/>
  <c r="BO72" i="11"/>
  <c r="BM72" i="11"/>
  <c r="BJ72" i="11"/>
  <c r="BF72" i="11"/>
  <c r="BE72" i="11"/>
  <c r="BD72" i="11"/>
  <c r="BC72" i="11"/>
  <c r="BA72" i="11"/>
  <c r="AZ72" i="11"/>
  <c r="AY72" i="11" s="1"/>
  <c r="AX72" i="11"/>
  <c r="AU72" i="11"/>
  <c r="AT72" i="11"/>
  <c r="AS72" i="11" s="1"/>
  <c r="AR72" i="11"/>
  <c r="AQ72" i="11"/>
  <c r="AP72" i="11" s="1"/>
  <c r="AL72" i="11"/>
  <c r="AC72" i="11"/>
  <c r="Z72" i="11"/>
  <c r="Y72" i="11"/>
  <c r="X72" i="11" s="1"/>
  <c r="W72" i="11"/>
  <c r="V72" i="11"/>
  <c r="U72" i="11" s="1"/>
  <c r="T72" i="11"/>
  <c r="S72" i="11"/>
  <c r="R72" i="11" s="1"/>
  <c r="Q72" i="11"/>
  <c r="N72" i="11"/>
  <c r="K72" i="11"/>
  <c r="J72" i="11"/>
  <c r="I72" i="11" s="1"/>
  <c r="H72" i="11"/>
  <c r="G72" i="11"/>
  <c r="F72" i="11" s="1"/>
  <c r="E72" i="11"/>
  <c r="D72" i="11"/>
  <c r="CY71" i="11"/>
  <c r="CR71" i="11"/>
  <c r="CO71" i="11"/>
  <c r="CL71" i="11"/>
  <c r="CI71" i="11"/>
  <c r="CF71" i="11"/>
  <c r="BY71" i="11"/>
  <c r="BQ71" i="11"/>
  <c r="BP71" i="11" s="1"/>
  <c r="BK71" i="11"/>
  <c r="BG71" i="11"/>
  <c r="BB71" i="11"/>
  <c r="AY71" i="11"/>
  <c r="AV71" i="11"/>
  <c r="AS71" i="11"/>
  <c r="AP71" i="11"/>
  <c r="AM71" i="11"/>
  <c r="AJ71" i="11"/>
  <c r="AG71" i="11"/>
  <c r="AD71" i="11"/>
  <c r="X71" i="11"/>
  <c r="U71" i="11"/>
  <c r="R71" i="11"/>
  <c r="O71" i="11"/>
  <c r="L71" i="11"/>
  <c r="I71" i="11"/>
  <c r="F71" i="11"/>
  <c r="B71" i="11"/>
  <c r="CY70" i="11"/>
  <c r="CX70" i="11"/>
  <c r="CR70" i="11"/>
  <c r="CO70" i="11"/>
  <c r="CL70" i="11"/>
  <c r="CI70" i="11"/>
  <c r="CF70" i="11"/>
  <c r="BY70" i="11"/>
  <c r="BP70" i="11"/>
  <c r="BK70" i="11"/>
  <c r="BG70" i="11"/>
  <c r="BB70" i="11"/>
  <c r="AY70" i="11"/>
  <c r="AV70" i="11"/>
  <c r="AS70" i="11"/>
  <c r="AP70" i="11"/>
  <c r="AM70" i="11"/>
  <c r="AJ70" i="11"/>
  <c r="AG70" i="11"/>
  <c r="AD70" i="11"/>
  <c r="X70" i="11"/>
  <c r="U70" i="11"/>
  <c r="R70" i="11"/>
  <c r="O70" i="11"/>
  <c r="L70" i="11"/>
  <c r="I70" i="11"/>
  <c r="F70" i="11"/>
  <c r="B70" i="11"/>
  <c r="CY69" i="11"/>
  <c r="CX69" i="11"/>
  <c r="CR69" i="11"/>
  <c r="CO69" i="11"/>
  <c r="CL69" i="11"/>
  <c r="CI69" i="11"/>
  <c r="CF69" i="11"/>
  <c r="BY69" i="11"/>
  <c r="BP69" i="11"/>
  <c r="BK69" i="11"/>
  <c r="BG69" i="11"/>
  <c r="BB69" i="11"/>
  <c r="AY69" i="11"/>
  <c r="AV69" i="11"/>
  <c r="AS69" i="11"/>
  <c r="AP69" i="11"/>
  <c r="AM69" i="11"/>
  <c r="AJ69" i="11"/>
  <c r="AG69" i="11"/>
  <c r="AD69" i="11"/>
  <c r="X69" i="11"/>
  <c r="U69" i="11"/>
  <c r="R69" i="11"/>
  <c r="O69" i="11"/>
  <c r="L69" i="11"/>
  <c r="I69" i="11"/>
  <c r="F69" i="11"/>
  <c r="B69" i="11"/>
  <c r="CY68" i="11"/>
  <c r="CX68" i="11"/>
  <c r="CR68" i="11"/>
  <c r="CO68" i="11"/>
  <c r="CL68" i="11"/>
  <c r="CI68" i="11"/>
  <c r="CF68" i="11"/>
  <c r="BY68" i="11"/>
  <c r="BP68" i="11"/>
  <c r="BK68" i="11"/>
  <c r="BG68" i="11"/>
  <c r="BB68" i="11"/>
  <c r="AY68" i="11"/>
  <c r="AV68" i="11"/>
  <c r="AS68" i="11"/>
  <c r="AP68" i="11"/>
  <c r="AM68" i="11"/>
  <c r="AJ68" i="11"/>
  <c r="AG68" i="11"/>
  <c r="AD68" i="11"/>
  <c r="X68" i="11"/>
  <c r="U68" i="11"/>
  <c r="R68" i="11"/>
  <c r="O68" i="11"/>
  <c r="L68" i="11"/>
  <c r="I68" i="11"/>
  <c r="F68" i="11"/>
  <c r="B68" i="11"/>
  <c r="CY67" i="11"/>
  <c r="CX67" i="11"/>
  <c r="CR67" i="11"/>
  <c r="CO67" i="11"/>
  <c r="CL67" i="11"/>
  <c r="CI67" i="11"/>
  <c r="CF67" i="11"/>
  <c r="BY67" i="11"/>
  <c r="BP67" i="11"/>
  <c r="BK67" i="11"/>
  <c r="BG67" i="11"/>
  <c r="BB67" i="11"/>
  <c r="AY67" i="11"/>
  <c r="AV67" i="11"/>
  <c r="AS67" i="11"/>
  <c r="AP67" i="11"/>
  <c r="AM67" i="11"/>
  <c r="AJ67" i="11"/>
  <c r="AG67" i="11"/>
  <c r="AD67" i="11"/>
  <c r="X67" i="11"/>
  <c r="U67" i="11"/>
  <c r="R67" i="11"/>
  <c r="O67" i="11"/>
  <c r="L67" i="11"/>
  <c r="I67" i="11"/>
  <c r="F67" i="11"/>
  <c r="B67" i="11"/>
  <c r="CY66" i="11"/>
  <c r="CX66" i="11"/>
  <c r="CR66" i="11"/>
  <c r="CO66" i="11"/>
  <c r="CL66" i="11"/>
  <c r="CI66" i="11"/>
  <c r="CF66" i="11"/>
  <c r="BY66" i="11"/>
  <c r="BP66" i="11"/>
  <c r="BK66" i="11"/>
  <c r="BG66" i="11"/>
  <c r="BB66" i="11"/>
  <c r="AY66" i="11"/>
  <c r="AV66" i="11"/>
  <c r="AS66" i="11"/>
  <c r="AP66" i="11"/>
  <c r="AM66" i="11"/>
  <c r="AJ66" i="11"/>
  <c r="AG66" i="11"/>
  <c r="AD66" i="11"/>
  <c r="X66" i="11"/>
  <c r="U66" i="11"/>
  <c r="R66" i="11"/>
  <c r="O66" i="11"/>
  <c r="L66" i="11"/>
  <c r="I66" i="11"/>
  <c r="F66" i="11"/>
  <c r="B66" i="11"/>
  <c r="CY65" i="11"/>
  <c r="CX65" i="11"/>
  <c r="CR65" i="11"/>
  <c r="CO65" i="11"/>
  <c r="CL65" i="11"/>
  <c r="CI65" i="11"/>
  <c r="CF65" i="11"/>
  <c r="BY65" i="11"/>
  <c r="BP65" i="11"/>
  <c r="BK65" i="11"/>
  <c r="BG65" i="11"/>
  <c r="BB65" i="11"/>
  <c r="AY65" i="11"/>
  <c r="AV65" i="11"/>
  <c r="AS65" i="11"/>
  <c r="AP65" i="11"/>
  <c r="AM65" i="11"/>
  <c r="AJ65" i="11"/>
  <c r="AG65" i="11"/>
  <c r="AD65" i="11"/>
  <c r="X65" i="11"/>
  <c r="U65" i="11"/>
  <c r="R65" i="11"/>
  <c r="O65" i="11"/>
  <c r="L65" i="11"/>
  <c r="I65" i="11"/>
  <c r="F65" i="11"/>
  <c r="B65" i="11"/>
  <c r="CY64" i="11"/>
  <c r="CX64" i="11"/>
  <c r="CR64" i="11"/>
  <c r="CO64" i="11"/>
  <c r="CL64" i="11"/>
  <c r="CI64" i="11"/>
  <c r="CF64" i="11"/>
  <c r="BY64" i="11"/>
  <c r="BP64" i="11"/>
  <c r="BK64" i="11"/>
  <c r="BG64" i="11"/>
  <c r="BB64" i="11"/>
  <c r="AY64" i="11"/>
  <c r="AV64" i="11"/>
  <c r="AS64" i="11"/>
  <c r="AP64" i="11"/>
  <c r="AM64" i="11"/>
  <c r="AJ64" i="11"/>
  <c r="AG64" i="11"/>
  <c r="AD64" i="11"/>
  <c r="X64" i="11"/>
  <c r="U64" i="11"/>
  <c r="R64" i="11"/>
  <c r="O64" i="11"/>
  <c r="L64" i="11"/>
  <c r="I64" i="11"/>
  <c r="F64" i="11"/>
  <c r="B64" i="11"/>
  <c r="CY63" i="11"/>
  <c r="CR63" i="11"/>
  <c r="CO63" i="11"/>
  <c r="CL63" i="11"/>
  <c r="CI63" i="11"/>
  <c r="CF63" i="11"/>
  <c r="BY63" i="11"/>
  <c r="BQ63" i="11"/>
  <c r="CX63" i="11" s="1"/>
  <c r="BK63" i="11"/>
  <c r="BG63" i="11"/>
  <c r="BB63" i="11"/>
  <c r="AY63" i="11"/>
  <c r="AV63" i="11"/>
  <c r="AS63" i="11"/>
  <c r="AP63" i="11"/>
  <c r="AM63" i="11"/>
  <c r="AJ63" i="11"/>
  <c r="AG63" i="11"/>
  <c r="AD63" i="11"/>
  <c r="X63" i="11"/>
  <c r="U63" i="11"/>
  <c r="R63" i="11"/>
  <c r="O63" i="11"/>
  <c r="L63" i="11"/>
  <c r="I63" i="11"/>
  <c r="F63" i="11"/>
  <c r="B63" i="11"/>
  <c r="CY62" i="11"/>
  <c r="CX62" i="11"/>
  <c r="CR62" i="11"/>
  <c r="CO62" i="11"/>
  <c r="CL62" i="11"/>
  <c r="CI62" i="11"/>
  <c r="CF62" i="11"/>
  <c r="BY62" i="11"/>
  <c r="BP62" i="11"/>
  <c r="BK62" i="11"/>
  <c r="BG62" i="11"/>
  <c r="BB62" i="11"/>
  <c r="AY62" i="11"/>
  <c r="AV62" i="11"/>
  <c r="AS62" i="11"/>
  <c r="AP62" i="11"/>
  <c r="AM62" i="11"/>
  <c r="AJ62" i="11"/>
  <c r="AG62" i="11"/>
  <c r="AD62" i="11"/>
  <c r="X62" i="11"/>
  <c r="U62" i="11"/>
  <c r="R62" i="11"/>
  <c r="O62" i="11"/>
  <c r="L62" i="11"/>
  <c r="I62" i="11"/>
  <c r="F62" i="11"/>
  <c r="B62" i="11"/>
  <c r="CY61" i="11"/>
  <c r="CX61" i="11"/>
  <c r="CR61" i="11"/>
  <c r="CO61" i="11"/>
  <c r="CL61" i="11"/>
  <c r="CI61" i="11"/>
  <c r="CF61" i="11"/>
  <c r="BY61" i="11"/>
  <c r="BP61" i="11"/>
  <c r="BK61" i="11"/>
  <c r="BG61" i="11"/>
  <c r="BB61" i="11"/>
  <c r="AY61" i="11"/>
  <c r="AV61" i="11"/>
  <c r="AS61" i="11"/>
  <c r="AP61" i="11"/>
  <c r="AM61" i="11"/>
  <c r="AJ61" i="11"/>
  <c r="AG61" i="11"/>
  <c r="AD61" i="11"/>
  <c r="X61" i="11"/>
  <c r="U61" i="11"/>
  <c r="R61" i="11"/>
  <c r="O61" i="11"/>
  <c r="L61" i="11"/>
  <c r="I61" i="11"/>
  <c r="F61" i="11"/>
  <c r="B61" i="11"/>
  <c r="CY60" i="11"/>
  <c r="CR60" i="11"/>
  <c r="CO60" i="11"/>
  <c r="CL60" i="11"/>
  <c r="CI60" i="11"/>
  <c r="CF60" i="11"/>
  <c r="BY60" i="11"/>
  <c r="BP60" i="11"/>
  <c r="BK60" i="11"/>
  <c r="BH60" i="11"/>
  <c r="BG60" i="11" s="1"/>
  <c r="BB60" i="11"/>
  <c r="AY60" i="11"/>
  <c r="AV60" i="11"/>
  <c r="AS60" i="11"/>
  <c r="AP60" i="11"/>
  <c r="AM60" i="11"/>
  <c r="AJ60" i="11"/>
  <c r="AG60" i="11"/>
  <c r="AD60" i="11"/>
  <c r="X60" i="11"/>
  <c r="U60" i="11"/>
  <c r="R60" i="11"/>
  <c r="O60" i="11"/>
  <c r="L60" i="11"/>
  <c r="I60" i="11"/>
  <c r="F60" i="11"/>
  <c r="C60" i="11"/>
  <c r="C72" i="11" s="1"/>
  <c r="B72" i="11" s="1"/>
  <c r="CY59" i="11"/>
  <c r="CR59" i="11"/>
  <c r="CO59" i="11"/>
  <c r="CL59" i="11"/>
  <c r="CI59" i="11"/>
  <c r="CF59" i="11"/>
  <c r="BY59" i="11"/>
  <c r="BP59" i="11"/>
  <c r="BN59" i="11"/>
  <c r="BK59" i="11" s="1"/>
  <c r="BG59" i="11"/>
  <c r="BB59" i="11"/>
  <c r="AY59" i="11"/>
  <c r="AW59" i="11"/>
  <c r="AV59" i="11" s="1"/>
  <c r="AS59" i="11"/>
  <c r="AP59" i="11"/>
  <c r="AM59" i="11"/>
  <c r="AJ59" i="11"/>
  <c r="AH59" i="11"/>
  <c r="AG59" i="11"/>
  <c r="AD59" i="11"/>
  <c r="X59" i="11"/>
  <c r="U59" i="11"/>
  <c r="R59" i="11"/>
  <c r="P59" i="11"/>
  <c r="P72" i="11" s="1"/>
  <c r="O72" i="11" s="1"/>
  <c r="M59" i="11"/>
  <c r="M72" i="11" s="1"/>
  <c r="L72" i="11" s="1"/>
  <c r="I59" i="11"/>
  <c r="F59" i="11"/>
  <c r="B59" i="11"/>
  <c r="CY58" i="11"/>
  <c r="CX58" i="11"/>
  <c r="CR58" i="11"/>
  <c r="CO58" i="11"/>
  <c r="CL58" i="11"/>
  <c r="CI58" i="11"/>
  <c r="CF58" i="11"/>
  <c r="BY58" i="11"/>
  <c r="BP58" i="11"/>
  <c r="BK58" i="11"/>
  <c r="BG58" i="11"/>
  <c r="BB58" i="11"/>
  <c r="AY58" i="11"/>
  <c r="AV58" i="11"/>
  <c r="AS58" i="11"/>
  <c r="AP58" i="11"/>
  <c r="AM58" i="11"/>
  <c r="AJ58" i="11"/>
  <c r="AG58" i="11"/>
  <c r="AD58" i="11"/>
  <c r="X58" i="11"/>
  <c r="U58" i="11"/>
  <c r="R58" i="11"/>
  <c r="O58" i="11"/>
  <c r="L58" i="11"/>
  <c r="I58" i="11"/>
  <c r="F58" i="11"/>
  <c r="B58" i="11"/>
  <c r="CY57" i="11"/>
  <c r="CX57" i="11"/>
  <c r="CR57" i="11"/>
  <c r="CO57" i="11"/>
  <c r="CL57" i="11"/>
  <c r="CI57" i="11"/>
  <c r="CF57" i="11"/>
  <c r="BY57" i="11"/>
  <c r="BP57" i="11"/>
  <c r="BK57" i="11"/>
  <c r="BG57" i="11"/>
  <c r="BB57" i="11"/>
  <c r="AY57" i="11"/>
  <c r="AV57" i="11"/>
  <c r="AS57" i="11"/>
  <c r="AP57" i="11"/>
  <c r="AM57" i="11"/>
  <c r="AJ57" i="11"/>
  <c r="AG57" i="11"/>
  <c r="AD57" i="11"/>
  <c r="X57" i="11"/>
  <c r="U57" i="11"/>
  <c r="R57" i="11"/>
  <c r="O57" i="11"/>
  <c r="L57" i="11"/>
  <c r="I57" i="11"/>
  <c r="F57" i="11"/>
  <c r="B57" i="11"/>
  <c r="CY56" i="11"/>
  <c r="CX56" i="11"/>
  <c r="CR56" i="11"/>
  <c r="CO56" i="11"/>
  <c r="CL56" i="11"/>
  <c r="CI56" i="11"/>
  <c r="CF56" i="11"/>
  <c r="BY56" i="11"/>
  <c r="BP56" i="11"/>
  <c r="BK56" i="11"/>
  <c r="BG56" i="11"/>
  <c r="BB56" i="11"/>
  <c r="AY56" i="11"/>
  <c r="AV56" i="11"/>
  <c r="AS56" i="11"/>
  <c r="AP56" i="11"/>
  <c r="AM56" i="11"/>
  <c r="AJ56" i="11"/>
  <c r="AG56" i="11"/>
  <c r="AD56" i="11"/>
  <c r="X56" i="11"/>
  <c r="U56" i="11"/>
  <c r="R56" i="11"/>
  <c r="O56" i="11"/>
  <c r="L56" i="11"/>
  <c r="I56" i="11"/>
  <c r="F56" i="11"/>
  <c r="B56" i="11"/>
  <c r="CY55" i="11"/>
  <c r="CR55" i="11"/>
  <c r="CO55" i="11"/>
  <c r="CL55" i="11"/>
  <c r="CI55" i="11"/>
  <c r="CF55" i="11"/>
  <c r="BZ55" i="11"/>
  <c r="BY55" i="11" s="1"/>
  <c r="BP55" i="11"/>
  <c r="BK55" i="11"/>
  <c r="BG55" i="11"/>
  <c r="BB55" i="11"/>
  <c r="AY55" i="11"/>
  <c r="AV55" i="11"/>
  <c r="AS55" i="11"/>
  <c r="AP55" i="11"/>
  <c r="AM55" i="11"/>
  <c r="AK55" i="11"/>
  <c r="AK72" i="11" s="1"/>
  <c r="AJ72" i="11" s="1"/>
  <c r="AG55" i="11"/>
  <c r="AD55" i="11"/>
  <c r="X55" i="11"/>
  <c r="U55" i="11"/>
  <c r="R55" i="11"/>
  <c r="O55" i="11"/>
  <c r="L55" i="11"/>
  <c r="I55" i="11"/>
  <c r="F55" i="11"/>
  <c r="B55" i="11"/>
  <c r="CY54" i="11"/>
  <c r="CR54" i="11"/>
  <c r="CO54" i="11"/>
  <c r="CL54" i="11"/>
  <c r="CJ54" i="11"/>
  <c r="CJ72" i="11" s="1"/>
  <c r="CI72" i="11" s="1"/>
  <c r="CF54" i="11"/>
  <c r="BY54" i="11"/>
  <c r="BP54" i="11"/>
  <c r="BK54" i="11"/>
  <c r="BG54" i="11"/>
  <c r="BB54" i="11"/>
  <c r="AY54" i="11"/>
  <c r="AV54" i="11"/>
  <c r="AS54" i="11"/>
  <c r="AP54" i="11"/>
  <c r="AM54" i="11"/>
  <c r="AJ54" i="11"/>
  <c r="AG54" i="11"/>
  <c r="AD54" i="11"/>
  <c r="X54" i="11"/>
  <c r="U54" i="11"/>
  <c r="R54" i="11"/>
  <c r="O54" i="11"/>
  <c r="L54" i="11"/>
  <c r="I54" i="11"/>
  <c r="F54" i="11"/>
  <c r="B54" i="11"/>
  <c r="CY53" i="11"/>
  <c r="CX53" i="11"/>
  <c r="CR53" i="11"/>
  <c r="CO53" i="11"/>
  <c r="CL53" i="11"/>
  <c r="CI53" i="11"/>
  <c r="CF53" i="11"/>
  <c r="BY53" i="11"/>
  <c r="BP53" i="11"/>
  <c r="BK53" i="11"/>
  <c r="BG53" i="11"/>
  <c r="BB53" i="11"/>
  <c r="AY53" i="11"/>
  <c r="AV53" i="11"/>
  <c r="AS53" i="11"/>
  <c r="AP53" i="11"/>
  <c r="AM53" i="11"/>
  <c r="AJ53" i="11"/>
  <c r="AG53" i="11"/>
  <c r="AD53" i="11"/>
  <c r="X53" i="11"/>
  <c r="U53" i="11"/>
  <c r="R53" i="11"/>
  <c r="O53" i="11"/>
  <c r="L53" i="11"/>
  <c r="I53" i="11"/>
  <c r="F53" i="11"/>
  <c r="B53" i="11"/>
  <c r="CY52" i="11"/>
  <c r="CX52" i="11"/>
  <c r="CR52" i="11"/>
  <c r="CO52" i="11"/>
  <c r="CL52" i="11"/>
  <c r="CI52" i="11"/>
  <c r="CF52" i="11"/>
  <c r="BY52" i="11"/>
  <c r="BP52" i="11"/>
  <c r="BK52" i="11"/>
  <c r="BG52" i="11"/>
  <c r="BB52" i="11"/>
  <c r="AY52" i="11"/>
  <c r="AV52" i="11"/>
  <c r="AS52" i="11"/>
  <c r="AP52" i="11"/>
  <c r="AM52" i="11"/>
  <c r="AJ52" i="11"/>
  <c r="AG52" i="11"/>
  <c r="AD52" i="11"/>
  <c r="X52" i="11"/>
  <c r="U52" i="11"/>
  <c r="R52" i="11"/>
  <c r="O52" i="11"/>
  <c r="L52" i="11"/>
  <c r="I52" i="11"/>
  <c r="F52" i="11"/>
  <c r="B52" i="11"/>
  <c r="CY51" i="11"/>
  <c r="CX51" i="11"/>
  <c r="CR51" i="11"/>
  <c r="CO51" i="11"/>
  <c r="CL51" i="11"/>
  <c r="CI51" i="11"/>
  <c r="CF51" i="11"/>
  <c r="BY51" i="11"/>
  <c r="BP51" i="11"/>
  <c r="BK51" i="11"/>
  <c r="BG51" i="11"/>
  <c r="BB51" i="11"/>
  <c r="AY51" i="11"/>
  <c r="AV51" i="11"/>
  <c r="AS51" i="11"/>
  <c r="AP51" i="11"/>
  <c r="AM51" i="11"/>
  <c r="AJ51" i="11"/>
  <c r="AG51" i="11"/>
  <c r="AD51" i="11"/>
  <c r="X51" i="11"/>
  <c r="U51" i="11"/>
  <c r="R51" i="11"/>
  <c r="O51" i="11"/>
  <c r="L51" i="11"/>
  <c r="I51" i="11"/>
  <c r="F51" i="11"/>
  <c r="B51" i="11"/>
  <c r="CY50" i="11"/>
  <c r="CX50" i="11"/>
  <c r="CR50" i="11"/>
  <c r="CO50" i="11"/>
  <c r="CL50" i="11"/>
  <c r="CI50" i="11"/>
  <c r="CF50" i="11"/>
  <c r="BY50" i="11"/>
  <c r="BP50" i="11"/>
  <c r="BK50" i="11"/>
  <c r="BG50" i="11"/>
  <c r="BB50" i="11"/>
  <c r="AY50" i="11"/>
  <c r="AV50" i="11"/>
  <c r="AS50" i="11"/>
  <c r="AP50" i="11"/>
  <c r="AM50" i="11"/>
  <c r="AJ50" i="11"/>
  <c r="AG50" i="11"/>
  <c r="AD50" i="11"/>
  <c r="X50" i="11"/>
  <c r="U50" i="11"/>
  <c r="R50" i="11"/>
  <c r="O50" i="11"/>
  <c r="L50" i="11"/>
  <c r="I50" i="11"/>
  <c r="F50" i="11"/>
  <c r="B50" i="11"/>
  <c r="CY49" i="11"/>
  <c r="CX49" i="11"/>
  <c r="CR49" i="11"/>
  <c r="CO49" i="11"/>
  <c r="CL49" i="11"/>
  <c r="CI49" i="11"/>
  <c r="CF49" i="11"/>
  <c r="BY49" i="11"/>
  <c r="BP49" i="11"/>
  <c r="BK49" i="11"/>
  <c r="BG49" i="11"/>
  <c r="BB49" i="11"/>
  <c r="AY49" i="11"/>
  <c r="AV49" i="11"/>
  <c r="AS49" i="11"/>
  <c r="AP49" i="11"/>
  <c r="AM49" i="11"/>
  <c r="AJ49" i="11"/>
  <c r="AG49" i="11"/>
  <c r="AD49" i="11"/>
  <c r="X49" i="11"/>
  <c r="U49" i="11"/>
  <c r="R49" i="11"/>
  <c r="O49" i="11"/>
  <c r="L49" i="11"/>
  <c r="I49" i="11"/>
  <c r="F49" i="11"/>
  <c r="B49" i="11"/>
  <c r="CY48" i="11"/>
  <c r="CX48" i="11"/>
  <c r="CR48" i="11"/>
  <c r="CO48" i="11"/>
  <c r="CL48" i="11"/>
  <c r="CI48" i="11"/>
  <c r="CF48" i="11"/>
  <c r="BY48" i="11"/>
  <c r="BP48" i="11"/>
  <c r="BK48" i="11"/>
  <c r="BG48" i="11"/>
  <c r="BB48" i="11"/>
  <c r="AY48" i="11"/>
  <c r="AV48" i="11"/>
  <c r="AS48" i="11"/>
  <c r="AP48" i="11"/>
  <c r="AM48" i="11"/>
  <c r="AJ48" i="11"/>
  <c r="AG48" i="11"/>
  <c r="AD48" i="11"/>
  <c r="X48" i="11"/>
  <c r="U48" i="11"/>
  <c r="R48" i="11"/>
  <c r="O48" i="11"/>
  <c r="L48" i="11"/>
  <c r="I48" i="11"/>
  <c r="F48" i="11"/>
  <c r="B48" i="11"/>
  <c r="CY47" i="11"/>
  <c r="CX47" i="11"/>
  <c r="CR47" i="11"/>
  <c r="CO47" i="11"/>
  <c r="CL47" i="11"/>
  <c r="CI47" i="11"/>
  <c r="CF47" i="11"/>
  <c r="BY47" i="11"/>
  <c r="BP47" i="11"/>
  <c r="BK47" i="11"/>
  <c r="BG47" i="11"/>
  <c r="BB47" i="11"/>
  <c r="AY47" i="11"/>
  <c r="AV47" i="11"/>
  <c r="AS47" i="11"/>
  <c r="AP47" i="11"/>
  <c r="AM47" i="11"/>
  <c r="AJ47" i="11"/>
  <c r="AG47" i="11"/>
  <c r="AD47" i="11"/>
  <c r="X47" i="11"/>
  <c r="U47" i="11"/>
  <c r="R47" i="11"/>
  <c r="O47" i="11"/>
  <c r="L47" i="11"/>
  <c r="I47" i="11"/>
  <c r="F47" i="11"/>
  <c r="B47" i="11"/>
  <c r="CY46" i="11"/>
  <c r="CX46" i="11"/>
  <c r="CR46" i="11"/>
  <c r="CO46" i="11"/>
  <c r="CL46" i="11"/>
  <c r="CI46" i="11"/>
  <c r="CF46" i="11"/>
  <c r="BY46" i="11"/>
  <c r="BP46" i="11"/>
  <c r="BK46" i="11"/>
  <c r="BG46" i="11"/>
  <c r="BB46" i="11"/>
  <c r="AY46" i="11"/>
  <c r="AV46" i="11"/>
  <c r="AS46" i="11"/>
  <c r="AP46" i="11"/>
  <c r="AM46" i="11"/>
  <c r="AJ46" i="11"/>
  <c r="AG46" i="11"/>
  <c r="AD46" i="11"/>
  <c r="X46" i="11"/>
  <c r="U46" i="11"/>
  <c r="R46" i="11"/>
  <c r="O46" i="11"/>
  <c r="L46" i="11"/>
  <c r="I46" i="11"/>
  <c r="F46" i="11"/>
  <c r="B46" i="11"/>
  <c r="CT45" i="11"/>
  <c r="CT72" i="11" s="1"/>
  <c r="CS45" i="11"/>
  <c r="CS72" i="11" s="1"/>
  <c r="CO45" i="11"/>
  <c r="CL45" i="11"/>
  <c r="CI45" i="11"/>
  <c r="CF45" i="11"/>
  <c r="CC45" i="11"/>
  <c r="BZ45" i="11"/>
  <c r="BP45" i="11"/>
  <c r="BL45" i="11"/>
  <c r="BL72" i="11" s="1"/>
  <c r="BG45" i="11"/>
  <c r="BB45" i="11"/>
  <c r="AY45" i="11"/>
  <c r="AV45" i="11"/>
  <c r="AS45" i="11"/>
  <c r="AP45" i="11"/>
  <c r="AM45" i="11"/>
  <c r="AJ45" i="11"/>
  <c r="AG45" i="11"/>
  <c r="AD45" i="11"/>
  <c r="AB45" i="11"/>
  <c r="AA45" i="11"/>
  <c r="CY45" i="11" s="1"/>
  <c r="X45" i="11"/>
  <c r="U45" i="11"/>
  <c r="R45" i="11"/>
  <c r="O45" i="11"/>
  <c r="L45" i="11"/>
  <c r="I45" i="11"/>
  <c r="F45" i="11"/>
  <c r="B45" i="11"/>
  <c r="CY44" i="11"/>
  <c r="CX44" i="11"/>
  <c r="CR44" i="11"/>
  <c r="CO44" i="11"/>
  <c r="CL44" i="11"/>
  <c r="CI44" i="11"/>
  <c r="CF44" i="11"/>
  <c r="BY44" i="11"/>
  <c r="BP44" i="11"/>
  <c r="BK44" i="11"/>
  <c r="BG44" i="11"/>
  <c r="BB44" i="11"/>
  <c r="AY44" i="11"/>
  <c r="AV44" i="11"/>
  <c r="AS44" i="11"/>
  <c r="AP44" i="11"/>
  <c r="AM44" i="11"/>
  <c r="AJ44" i="11"/>
  <c r="AG44" i="11"/>
  <c r="AD44" i="11"/>
  <c r="X44" i="11"/>
  <c r="U44" i="11"/>
  <c r="R44" i="11"/>
  <c r="O44" i="11"/>
  <c r="L44" i="11"/>
  <c r="I44" i="11"/>
  <c r="F44" i="11"/>
  <c r="B44" i="11"/>
  <c r="CY43" i="11"/>
  <c r="CX43" i="11"/>
  <c r="CR43" i="11"/>
  <c r="CO43" i="11"/>
  <c r="CL43" i="11"/>
  <c r="CI43" i="11"/>
  <c r="CF43" i="11"/>
  <c r="BY43" i="11"/>
  <c r="BP43" i="11"/>
  <c r="BK43" i="11"/>
  <c r="BG43" i="11"/>
  <c r="BB43" i="11"/>
  <c r="AY43" i="11"/>
  <c r="AV43" i="11"/>
  <c r="AS43" i="11"/>
  <c r="AP43" i="11"/>
  <c r="AM43" i="11"/>
  <c r="AJ43" i="11"/>
  <c r="AG43" i="11"/>
  <c r="AD43" i="11"/>
  <c r="X43" i="11"/>
  <c r="U43" i="11"/>
  <c r="R43" i="11"/>
  <c r="O43" i="11"/>
  <c r="L43" i="11"/>
  <c r="I43" i="11"/>
  <c r="F43" i="11"/>
  <c r="B43" i="11"/>
  <c r="CY42" i="11"/>
  <c r="CX42" i="11"/>
  <c r="CR42" i="11"/>
  <c r="CO42" i="11"/>
  <c r="CL42" i="11"/>
  <c r="CI42" i="11"/>
  <c r="CF42" i="11"/>
  <c r="BY42" i="11"/>
  <c r="BP42" i="11"/>
  <c r="BK42" i="11"/>
  <c r="BG42" i="11"/>
  <c r="BB42" i="11"/>
  <c r="AY42" i="11"/>
  <c r="AV42" i="11"/>
  <c r="AS42" i="11"/>
  <c r="AP42" i="11"/>
  <c r="AM42" i="11"/>
  <c r="AJ42" i="11"/>
  <c r="AG42" i="11"/>
  <c r="AD42" i="11"/>
  <c r="X42" i="11"/>
  <c r="U42" i="11"/>
  <c r="R42" i="11"/>
  <c r="O42" i="11"/>
  <c r="L42" i="11"/>
  <c r="I42" i="11"/>
  <c r="F42" i="11"/>
  <c r="B42" i="11"/>
  <c r="CY41" i="11"/>
  <c r="CR41" i="11"/>
  <c r="CO41" i="11"/>
  <c r="CL41" i="11"/>
  <c r="CI41" i="11"/>
  <c r="CF41" i="11"/>
  <c r="CD41" i="11"/>
  <c r="CD72" i="11" s="1"/>
  <c r="BZ41" i="11"/>
  <c r="BP41" i="11"/>
  <c r="BK41" i="11"/>
  <c r="BG41" i="11"/>
  <c r="BB41" i="11"/>
  <c r="AY41" i="11"/>
  <c r="AV41" i="11"/>
  <c r="AS41" i="11"/>
  <c r="AP41" i="11"/>
  <c r="AM41" i="11"/>
  <c r="AJ41" i="11"/>
  <c r="AG41" i="11"/>
  <c r="AD41" i="11"/>
  <c r="X41" i="11"/>
  <c r="U41" i="11"/>
  <c r="R41" i="11"/>
  <c r="O41" i="11"/>
  <c r="L41" i="11"/>
  <c r="I41" i="11"/>
  <c r="F41" i="11"/>
  <c r="B41" i="11"/>
  <c r="CY40" i="11"/>
  <c r="CX40" i="11"/>
  <c r="CR40" i="11"/>
  <c r="CO40" i="11"/>
  <c r="CL40" i="11"/>
  <c r="CI40" i="11"/>
  <c r="CF40" i="11"/>
  <c r="BY40" i="11"/>
  <c r="BP40" i="11"/>
  <c r="BK40" i="11"/>
  <c r="BG40" i="11"/>
  <c r="BB40" i="11"/>
  <c r="AY40" i="11"/>
  <c r="AV40" i="11"/>
  <c r="AS40" i="11"/>
  <c r="AP40" i="11"/>
  <c r="AM40" i="11"/>
  <c r="AJ40" i="11"/>
  <c r="AG40" i="11"/>
  <c r="AD40" i="11"/>
  <c r="X40" i="11"/>
  <c r="U40" i="11"/>
  <c r="R40" i="11"/>
  <c r="O40" i="11"/>
  <c r="L40" i="11"/>
  <c r="I40" i="11"/>
  <c r="F40" i="11"/>
  <c r="B40" i="11"/>
  <c r="CY39" i="11"/>
  <c r="CX39" i="11"/>
  <c r="CR39" i="11"/>
  <c r="CO39" i="11"/>
  <c r="CL39" i="11"/>
  <c r="CI39" i="11"/>
  <c r="CF39" i="11"/>
  <c r="BY39" i="11"/>
  <c r="BP39" i="11"/>
  <c r="BK39" i="11"/>
  <c r="BG39" i="11"/>
  <c r="BB39" i="11"/>
  <c r="AY39" i="11"/>
  <c r="AV39" i="11"/>
  <c r="AS39" i="11"/>
  <c r="AP39" i="11"/>
  <c r="AM39" i="11"/>
  <c r="AJ39" i="11"/>
  <c r="AG39" i="11"/>
  <c r="AD39" i="11"/>
  <c r="X39" i="11"/>
  <c r="U39" i="11"/>
  <c r="R39" i="11"/>
  <c r="O39" i="11"/>
  <c r="L39" i="11"/>
  <c r="I39" i="11"/>
  <c r="F39" i="11"/>
  <c r="B39" i="11"/>
  <c r="CY38" i="11"/>
  <c r="CX38" i="11"/>
  <c r="CR38" i="11"/>
  <c r="CO38" i="11"/>
  <c r="CL38" i="11"/>
  <c r="CI38" i="11"/>
  <c r="CF38" i="11"/>
  <c r="BY38" i="11"/>
  <c r="BP38" i="11"/>
  <c r="BK38" i="11"/>
  <c r="BG38" i="11"/>
  <c r="BB38" i="11"/>
  <c r="AY38" i="11"/>
  <c r="AV38" i="11"/>
  <c r="AS38" i="11"/>
  <c r="AP38" i="11"/>
  <c r="AM38" i="11"/>
  <c r="AJ38" i="11"/>
  <c r="AG38" i="11"/>
  <c r="AD38" i="11"/>
  <c r="X38" i="11"/>
  <c r="U38" i="11"/>
  <c r="R38" i="11"/>
  <c r="O38" i="11"/>
  <c r="L38" i="11"/>
  <c r="I38" i="11"/>
  <c r="F38" i="11"/>
  <c r="B38" i="11"/>
  <c r="CY37" i="11"/>
  <c r="CX37" i="11"/>
  <c r="CR37" i="11"/>
  <c r="CO37" i="11"/>
  <c r="CL37" i="11"/>
  <c r="CI37" i="11"/>
  <c r="CF37" i="11"/>
  <c r="BY37" i="11"/>
  <c r="BP37" i="11"/>
  <c r="BK37" i="11"/>
  <c r="BG37" i="11"/>
  <c r="BB37" i="11"/>
  <c r="AY37" i="11"/>
  <c r="AV37" i="11"/>
  <c r="AS37" i="11"/>
  <c r="AP37" i="11"/>
  <c r="AM37" i="11"/>
  <c r="AJ37" i="11"/>
  <c r="AG37" i="11"/>
  <c r="AD37" i="11"/>
  <c r="X37" i="11"/>
  <c r="U37" i="11"/>
  <c r="R37" i="11"/>
  <c r="O37" i="11"/>
  <c r="L37" i="11"/>
  <c r="I37" i="11"/>
  <c r="F37" i="11"/>
  <c r="B37" i="11"/>
  <c r="CY36" i="11"/>
  <c r="CX36" i="11"/>
  <c r="CR36" i="11"/>
  <c r="CO36" i="11"/>
  <c r="CL36" i="11"/>
  <c r="CI36" i="11"/>
  <c r="CF36" i="11"/>
  <c r="BY36" i="11"/>
  <c r="BP36" i="11"/>
  <c r="BK36" i="11"/>
  <c r="BG36" i="11"/>
  <c r="BB36" i="11"/>
  <c r="AY36" i="11"/>
  <c r="AV36" i="11"/>
  <c r="AS36" i="11"/>
  <c r="AP36" i="11"/>
  <c r="AM36" i="11"/>
  <c r="AJ36" i="11"/>
  <c r="AG36" i="11"/>
  <c r="AD36" i="11"/>
  <c r="X36" i="11"/>
  <c r="U36" i="11"/>
  <c r="R36" i="11"/>
  <c r="O36" i="11"/>
  <c r="L36" i="11"/>
  <c r="I36" i="11"/>
  <c r="F36" i="11"/>
  <c r="B36" i="11"/>
  <c r="CY35" i="11"/>
  <c r="CR35" i="11"/>
  <c r="CO35" i="11"/>
  <c r="CL35" i="11"/>
  <c r="CI35" i="11"/>
  <c r="CF35" i="11"/>
  <c r="BZ35" i="11"/>
  <c r="CX35" i="11" s="1"/>
  <c r="BP35" i="11"/>
  <c r="BK35" i="11"/>
  <c r="BG35" i="11"/>
  <c r="BB35" i="11"/>
  <c r="AY35" i="11"/>
  <c r="AV35" i="11"/>
  <c r="AS35" i="11"/>
  <c r="AP35" i="11"/>
  <c r="AM35" i="11"/>
  <c r="AJ35" i="11"/>
  <c r="AG35" i="11"/>
  <c r="AD35" i="11"/>
  <c r="X35" i="11"/>
  <c r="U35" i="11"/>
  <c r="R35" i="11"/>
  <c r="O35" i="11"/>
  <c r="L35" i="11"/>
  <c r="I35" i="11"/>
  <c r="F35" i="11"/>
  <c r="B35" i="11"/>
  <c r="CY34" i="11"/>
  <c r="CX34" i="11"/>
  <c r="CR34" i="11"/>
  <c r="CO34" i="11"/>
  <c r="CL34" i="11"/>
  <c r="CI34" i="11"/>
  <c r="CF34" i="11"/>
  <c r="BY34" i="11"/>
  <c r="BP34" i="11"/>
  <c r="BK34" i="11"/>
  <c r="BG34" i="11"/>
  <c r="BB34" i="11"/>
  <c r="AY34" i="11"/>
  <c r="AV34" i="11"/>
  <c r="AS34" i="11"/>
  <c r="AP34" i="11"/>
  <c r="AM34" i="11"/>
  <c r="AJ34" i="11"/>
  <c r="AG34" i="11"/>
  <c r="AD34" i="11"/>
  <c r="X34" i="11"/>
  <c r="U34" i="11"/>
  <c r="R34" i="11"/>
  <c r="O34" i="11"/>
  <c r="L34" i="11"/>
  <c r="I34" i="11"/>
  <c r="F34" i="11"/>
  <c r="B34" i="11"/>
  <c r="CY33" i="11"/>
  <c r="CX33" i="11"/>
  <c r="CR33" i="11"/>
  <c r="CO33" i="11"/>
  <c r="CL33" i="11"/>
  <c r="CI33" i="11"/>
  <c r="CF33" i="11"/>
  <c r="BY33" i="11"/>
  <c r="BP33" i="11"/>
  <c r="BK33" i="11"/>
  <c r="BG33" i="11"/>
  <c r="BB33" i="11"/>
  <c r="AY33" i="11"/>
  <c r="AV33" i="11"/>
  <c r="AS33" i="11"/>
  <c r="AP33" i="11"/>
  <c r="AM33" i="11"/>
  <c r="AJ33" i="11"/>
  <c r="AG33" i="11"/>
  <c r="AD33" i="11"/>
  <c r="X33" i="11"/>
  <c r="U33" i="11"/>
  <c r="R33" i="11"/>
  <c r="O33" i="11"/>
  <c r="L33" i="11"/>
  <c r="I33" i="11"/>
  <c r="F33" i="11"/>
  <c r="B33" i="11"/>
  <c r="CY32" i="11"/>
  <c r="CX32" i="11"/>
  <c r="CR32" i="11"/>
  <c r="CO32" i="11"/>
  <c r="CL32" i="11"/>
  <c r="CI32" i="11"/>
  <c r="CF32" i="11"/>
  <c r="BY32" i="11"/>
  <c r="BP32" i="11"/>
  <c r="BK32" i="11"/>
  <c r="BG32" i="11"/>
  <c r="BB32" i="11"/>
  <c r="AY32" i="11"/>
  <c r="AV32" i="11"/>
  <c r="AS32" i="11"/>
  <c r="AP32" i="11"/>
  <c r="AM32" i="11"/>
  <c r="AJ32" i="11"/>
  <c r="AG32" i="11"/>
  <c r="AD32" i="11"/>
  <c r="X32" i="11"/>
  <c r="U32" i="11"/>
  <c r="R32" i="11"/>
  <c r="O32" i="11"/>
  <c r="L32" i="11"/>
  <c r="I32" i="11"/>
  <c r="F32" i="11"/>
  <c r="B32" i="11"/>
  <c r="CY31" i="11"/>
  <c r="CX31" i="11"/>
  <c r="CR31" i="11"/>
  <c r="CO31" i="11"/>
  <c r="CL31" i="11"/>
  <c r="CI31" i="11"/>
  <c r="CF31" i="11"/>
  <c r="BY31" i="11"/>
  <c r="BP31" i="11"/>
  <c r="BK31" i="11"/>
  <c r="BG31" i="11"/>
  <c r="BB31" i="11"/>
  <c r="AY31" i="11"/>
  <c r="AV31" i="11"/>
  <c r="AS31" i="11"/>
  <c r="AP31" i="11"/>
  <c r="AM31" i="11"/>
  <c r="AJ31" i="11"/>
  <c r="AG31" i="11"/>
  <c r="AD31" i="11"/>
  <c r="X31" i="11"/>
  <c r="U31" i="11"/>
  <c r="R31" i="11"/>
  <c r="O31" i="11"/>
  <c r="L31" i="11"/>
  <c r="I31" i="11"/>
  <c r="F31" i="11"/>
  <c r="B31" i="11"/>
  <c r="CY30" i="11"/>
  <c r="CX30" i="11"/>
  <c r="CR30" i="11"/>
  <c r="CO30" i="11"/>
  <c r="CL30" i="11"/>
  <c r="CI30" i="11"/>
  <c r="CF30" i="11"/>
  <c r="BY30" i="11"/>
  <c r="BP30" i="11"/>
  <c r="BK30" i="11"/>
  <c r="BG30" i="11"/>
  <c r="BB30" i="11"/>
  <c r="AY30" i="11"/>
  <c r="AV30" i="11"/>
  <c r="AS30" i="11"/>
  <c r="AP30" i="11"/>
  <c r="AM30" i="11"/>
  <c r="AJ30" i="11"/>
  <c r="AG30" i="11"/>
  <c r="AD30" i="11"/>
  <c r="X30" i="11"/>
  <c r="U30" i="11"/>
  <c r="R30" i="11"/>
  <c r="O30" i="11"/>
  <c r="L30" i="11"/>
  <c r="I30" i="11"/>
  <c r="F30" i="11"/>
  <c r="B30" i="11"/>
  <c r="CR29" i="11"/>
  <c r="CO29" i="11"/>
  <c r="CL29" i="11"/>
  <c r="CI29" i="11"/>
  <c r="CF29" i="11"/>
  <c r="CE29" i="11"/>
  <c r="BY29" i="11"/>
  <c r="BP29" i="11"/>
  <c r="BK29" i="11"/>
  <c r="BG29" i="11"/>
  <c r="BB29" i="11"/>
  <c r="AY29" i="11"/>
  <c r="AV29" i="11"/>
  <c r="AS29" i="11"/>
  <c r="AP29" i="11"/>
  <c r="AM29" i="11"/>
  <c r="AJ29" i="11"/>
  <c r="AG29" i="11"/>
  <c r="AD29" i="11"/>
  <c r="AB29" i="11"/>
  <c r="AA29" i="11"/>
  <c r="CY29" i="11" s="1"/>
  <c r="X29" i="11"/>
  <c r="U29" i="11"/>
  <c r="R29" i="11"/>
  <c r="O29" i="11"/>
  <c r="L29" i="11"/>
  <c r="I29" i="11"/>
  <c r="F29" i="11"/>
  <c r="B29" i="11"/>
  <c r="CY28" i="11"/>
  <c r="CR28" i="11"/>
  <c r="CO28" i="11"/>
  <c r="CL28" i="11"/>
  <c r="CI28" i="11"/>
  <c r="CF28" i="11"/>
  <c r="CB28" i="11"/>
  <c r="BZ28" i="11"/>
  <c r="BP28" i="11"/>
  <c r="BK28" i="11"/>
  <c r="BG28" i="11"/>
  <c r="BB28" i="11"/>
  <c r="AY28" i="11"/>
  <c r="AV28" i="11"/>
  <c r="AS28" i="11"/>
  <c r="AP28" i="11"/>
  <c r="AM28" i="11"/>
  <c r="AJ28" i="11"/>
  <c r="AG28" i="11"/>
  <c r="AD28" i="11"/>
  <c r="AB28" i="11"/>
  <c r="X28" i="11"/>
  <c r="U28" i="11"/>
  <c r="R28" i="11"/>
  <c r="O28" i="11"/>
  <c r="L28" i="11"/>
  <c r="I28" i="11"/>
  <c r="F28" i="11"/>
  <c r="B28" i="11"/>
  <c r="CY27" i="11"/>
  <c r="CX27" i="11"/>
  <c r="CR27" i="11"/>
  <c r="CO27" i="11"/>
  <c r="CL27" i="11"/>
  <c r="CI27" i="11"/>
  <c r="CF27" i="11"/>
  <c r="BY27" i="11"/>
  <c r="BP27" i="11"/>
  <c r="BK27" i="11"/>
  <c r="BG27" i="11"/>
  <c r="BB27" i="11"/>
  <c r="AY27" i="11"/>
  <c r="AV27" i="11"/>
  <c r="AS27" i="11"/>
  <c r="AP27" i="11"/>
  <c r="AM27" i="11"/>
  <c r="AJ27" i="11"/>
  <c r="AG27" i="11"/>
  <c r="AD27" i="11"/>
  <c r="X27" i="11"/>
  <c r="U27" i="11"/>
  <c r="R27" i="11"/>
  <c r="O27" i="11"/>
  <c r="L27" i="11"/>
  <c r="I27" i="11"/>
  <c r="F27" i="11"/>
  <c r="B27" i="11"/>
  <c r="CY26" i="11"/>
  <c r="CX26" i="11"/>
  <c r="CR26" i="11"/>
  <c r="CO26" i="11"/>
  <c r="CL26" i="11"/>
  <c r="CI26" i="11"/>
  <c r="CF26" i="11"/>
  <c r="BY26" i="11"/>
  <c r="BP26" i="11"/>
  <c r="BK26" i="11"/>
  <c r="BG26" i="11"/>
  <c r="BB26" i="11"/>
  <c r="AY26" i="11"/>
  <c r="AV26" i="11"/>
  <c r="AS26" i="11"/>
  <c r="AP26" i="11"/>
  <c r="AM26" i="11"/>
  <c r="AJ26" i="11"/>
  <c r="AG26" i="11"/>
  <c r="AD26" i="11"/>
  <c r="X26" i="11"/>
  <c r="U26" i="11"/>
  <c r="R26" i="11"/>
  <c r="O26" i="11"/>
  <c r="L26" i="11"/>
  <c r="I26" i="11"/>
  <c r="F26" i="11"/>
  <c r="B26" i="11"/>
  <c r="CY25" i="11"/>
  <c r="CX25" i="11"/>
  <c r="CR25" i="11"/>
  <c r="CO25" i="11"/>
  <c r="CL25" i="11"/>
  <c r="CI25" i="11"/>
  <c r="CF25" i="11"/>
  <c r="BY25" i="11"/>
  <c r="BP25" i="11"/>
  <c r="BK25" i="11"/>
  <c r="BG25" i="11"/>
  <c r="BB25" i="11"/>
  <c r="AY25" i="11"/>
  <c r="AV25" i="11"/>
  <c r="AS25" i="11"/>
  <c r="AP25" i="11"/>
  <c r="AM25" i="11"/>
  <c r="AJ25" i="11"/>
  <c r="AG25" i="11"/>
  <c r="AD25" i="11"/>
  <c r="X25" i="11"/>
  <c r="U25" i="11"/>
  <c r="R25" i="11"/>
  <c r="O25" i="11"/>
  <c r="L25" i="11"/>
  <c r="I25" i="11"/>
  <c r="F25" i="11"/>
  <c r="B25" i="11"/>
  <c r="CY24" i="11"/>
  <c r="CX24" i="11"/>
  <c r="CR24" i="11"/>
  <c r="CO24" i="11"/>
  <c r="CL24" i="11"/>
  <c r="CI24" i="11"/>
  <c r="CF24" i="11"/>
  <c r="BY24" i="11"/>
  <c r="BP24" i="11"/>
  <c r="BK24" i="11"/>
  <c r="BG24" i="11"/>
  <c r="BB24" i="11"/>
  <c r="AY24" i="11"/>
  <c r="AV24" i="11"/>
  <c r="AS24" i="11"/>
  <c r="AP24" i="11"/>
  <c r="AM24" i="11"/>
  <c r="AJ24" i="11"/>
  <c r="AG24" i="11"/>
  <c r="AD24" i="11"/>
  <c r="X24" i="11"/>
  <c r="U24" i="11"/>
  <c r="R24" i="11"/>
  <c r="O24" i="11"/>
  <c r="L24" i="11"/>
  <c r="I24" i="11"/>
  <c r="F24" i="11"/>
  <c r="B24" i="11"/>
  <c r="CY23" i="11"/>
  <c r="CX23" i="11"/>
  <c r="CR23" i="11"/>
  <c r="CO23" i="11"/>
  <c r="CL23" i="11"/>
  <c r="CI23" i="11"/>
  <c r="CF23" i="11"/>
  <c r="BY23" i="11"/>
  <c r="BP23" i="11"/>
  <c r="BK23" i="11"/>
  <c r="BG23" i="11"/>
  <c r="BB23" i="11"/>
  <c r="AY23" i="11"/>
  <c r="AV23" i="11"/>
  <c r="AS23" i="11"/>
  <c r="AP23" i="11"/>
  <c r="AM23" i="11"/>
  <c r="AJ23" i="11"/>
  <c r="AG23" i="11"/>
  <c r="AD23" i="11"/>
  <c r="X23" i="11"/>
  <c r="U23" i="11"/>
  <c r="R23" i="11"/>
  <c r="O23" i="11"/>
  <c r="L23" i="11"/>
  <c r="I23" i="11"/>
  <c r="F23" i="11"/>
  <c r="B23" i="11"/>
  <c r="CY22" i="11"/>
  <c r="CX22" i="11"/>
  <c r="CR22" i="11"/>
  <c r="CO22" i="11"/>
  <c r="CL22" i="11"/>
  <c r="CI22" i="11"/>
  <c r="CF22" i="11"/>
  <c r="BY22" i="11"/>
  <c r="BP22" i="11"/>
  <c r="BK22" i="11"/>
  <c r="BG22" i="11"/>
  <c r="BB22" i="11"/>
  <c r="AY22" i="11"/>
  <c r="AV22" i="11"/>
  <c r="AS22" i="11"/>
  <c r="AP22" i="11"/>
  <c r="AM22" i="11"/>
  <c r="AJ22" i="11"/>
  <c r="AG22" i="11"/>
  <c r="AD22" i="11"/>
  <c r="X22" i="11"/>
  <c r="U22" i="11"/>
  <c r="R22" i="11"/>
  <c r="O22" i="11"/>
  <c r="L22" i="11"/>
  <c r="I22" i="11"/>
  <c r="F22" i="11"/>
  <c r="B22" i="11"/>
  <c r="CY21" i="11"/>
  <c r="CX21" i="11"/>
  <c r="CR21" i="11"/>
  <c r="CO21" i="11"/>
  <c r="CL21" i="11"/>
  <c r="CI21" i="11"/>
  <c r="CF21" i="11"/>
  <c r="BY21" i="11"/>
  <c r="BP21" i="11"/>
  <c r="BK21" i="11"/>
  <c r="BG21" i="11"/>
  <c r="BB21" i="11"/>
  <c r="AY21" i="11"/>
  <c r="AV21" i="11"/>
  <c r="AS21" i="11"/>
  <c r="AP21" i="11"/>
  <c r="AM21" i="11"/>
  <c r="AJ21" i="11"/>
  <c r="AG21" i="11"/>
  <c r="AD21" i="11"/>
  <c r="X21" i="11"/>
  <c r="U21" i="11"/>
  <c r="R21" i="11"/>
  <c r="O21" i="11"/>
  <c r="L21" i="11"/>
  <c r="I21" i="11"/>
  <c r="F21" i="11"/>
  <c r="B21" i="11"/>
  <c r="CY20" i="11"/>
  <c r="CX20" i="11"/>
  <c r="CR20" i="11"/>
  <c r="CO20" i="11"/>
  <c r="CL20" i="11"/>
  <c r="CI20" i="11"/>
  <c r="CF20" i="11"/>
  <c r="BY20" i="11"/>
  <c r="BP20" i="11"/>
  <c r="BK20" i="11"/>
  <c r="BG20" i="11"/>
  <c r="BB20" i="11"/>
  <c r="AY20" i="11"/>
  <c r="AV20" i="11"/>
  <c r="AS20" i="11"/>
  <c r="AP20" i="11"/>
  <c r="AM20" i="11"/>
  <c r="AJ20" i="11"/>
  <c r="AG20" i="11"/>
  <c r="AD20" i="11"/>
  <c r="X20" i="11"/>
  <c r="U20" i="11"/>
  <c r="R20" i="11"/>
  <c r="O20" i="11"/>
  <c r="L20" i="11"/>
  <c r="I20" i="11"/>
  <c r="F20" i="11"/>
  <c r="B20" i="11"/>
  <c r="CY19" i="11"/>
  <c r="CX19" i="11"/>
  <c r="CR19" i="11"/>
  <c r="CO19" i="11"/>
  <c r="CL19" i="11"/>
  <c r="CI19" i="11"/>
  <c r="CF19" i="11"/>
  <c r="BY19" i="11"/>
  <c r="BP19" i="11"/>
  <c r="BK19" i="11"/>
  <c r="BG19" i="11"/>
  <c r="BB19" i="11"/>
  <c r="AY19" i="11"/>
  <c r="AV19" i="11"/>
  <c r="AS19" i="11"/>
  <c r="AP19" i="11"/>
  <c r="AM19" i="11"/>
  <c r="AJ19" i="11"/>
  <c r="AG19" i="11"/>
  <c r="AD19" i="11"/>
  <c r="X19" i="11"/>
  <c r="U19" i="11"/>
  <c r="R19" i="11"/>
  <c r="O19" i="11"/>
  <c r="L19" i="11"/>
  <c r="I19" i="11"/>
  <c r="F19" i="11"/>
  <c r="B19" i="11"/>
  <c r="CY18" i="11"/>
  <c r="CX18" i="11"/>
  <c r="CR18" i="11"/>
  <c r="CO18" i="11"/>
  <c r="CL18" i="11"/>
  <c r="CI18" i="11"/>
  <c r="CF18" i="11"/>
  <c r="BY18" i="11"/>
  <c r="BP18" i="11"/>
  <c r="BK18" i="11"/>
  <c r="BG18" i="11"/>
  <c r="BB18" i="11"/>
  <c r="AY18" i="11"/>
  <c r="AV18" i="11"/>
  <c r="AS18" i="11"/>
  <c r="AP18" i="11"/>
  <c r="AM18" i="11"/>
  <c r="AJ18" i="11"/>
  <c r="AG18" i="11"/>
  <c r="AD18" i="11"/>
  <c r="X18" i="11"/>
  <c r="U18" i="11"/>
  <c r="R18" i="11"/>
  <c r="O18" i="11"/>
  <c r="L18" i="11"/>
  <c r="I18" i="11"/>
  <c r="F18" i="11"/>
  <c r="B18" i="11"/>
  <c r="CY17" i="11"/>
  <c r="CX17" i="11"/>
  <c r="CR17" i="11"/>
  <c r="CO17" i="11"/>
  <c r="CL17" i="11"/>
  <c r="CI17" i="11"/>
  <c r="CF17" i="11"/>
  <c r="BY17" i="11"/>
  <c r="BP17" i="11"/>
  <c r="BK17" i="11"/>
  <c r="BG17" i="11"/>
  <c r="BB17" i="11"/>
  <c r="AY17" i="11"/>
  <c r="AV17" i="11"/>
  <c r="AS17" i="11"/>
  <c r="AP17" i="11"/>
  <c r="AM17" i="11"/>
  <c r="AJ17" i="11"/>
  <c r="AG17" i="11"/>
  <c r="AD17" i="11"/>
  <c r="X17" i="11"/>
  <c r="U17" i="11"/>
  <c r="R17" i="11"/>
  <c r="O17" i="11"/>
  <c r="L17" i="11"/>
  <c r="I17" i="11"/>
  <c r="F17" i="11"/>
  <c r="B17" i="11"/>
  <c r="CY16" i="11"/>
  <c r="CX16" i="11"/>
  <c r="CR16" i="11"/>
  <c r="CO16" i="11"/>
  <c r="CL16" i="11"/>
  <c r="CI16" i="11"/>
  <c r="CF16" i="11"/>
  <c r="BY16" i="11"/>
  <c r="BP16" i="11"/>
  <c r="BK16" i="11"/>
  <c r="BG16" i="11"/>
  <c r="BB16" i="11"/>
  <c r="AY16" i="11"/>
  <c r="AV16" i="11"/>
  <c r="AS16" i="11"/>
  <c r="AP16" i="11"/>
  <c r="AM16" i="11"/>
  <c r="AJ16" i="11"/>
  <c r="AG16" i="11"/>
  <c r="AD16" i="11"/>
  <c r="X16" i="11"/>
  <c r="U16" i="11"/>
  <c r="R16" i="11"/>
  <c r="O16" i="11"/>
  <c r="L16" i="11"/>
  <c r="I16" i="11"/>
  <c r="CW16" i="11" s="1"/>
  <c r="F16" i="11"/>
  <c r="B16" i="11"/>
  <c r="CY15" i="11"/>
  <c r="CX15" i="11"/>
  <c r="CR15" i="11"/>
  <c r="CO15" i="11"/>
  <c r="CL15" i="11"/>
  <c r="CI15" i="11"/>
  <c r="CF15" i="11"/>
  <c r="BY15" i="11"/>
  <c r="BP15" i="11"/>
  <c r="BK15" i="11"/>
  <c r="BG15" i="11"/>
  <c r="BB15" i="11"/>
  <c r="AY15" i="11"/>
  <c r="AV15" i="11"/>
  <c r="AS15" i="11"/>
  <c r="AP15" i="11"/>
  <c r="AM15" i="11"/>
  <c r="AJ15" i="11"/>
  <c r="AG15" i="11"/>
  <c r="AD15" i="11"/>
  <c r="X15" i="11"/>
  <c r="U15" i="11"/>
  <c r="R15" i="11"/>
  <c r="O15" i="11"/>
  <c r="L15" i="11"/>
  <c r="I15" i="11"/>
  <c r="F15" i="11"/>
  <c r="B15" i="11"/>
  <c r="CY14" i="11"/>
  <c r="CX14" i="11"/>
  <c r="CR14" i="11"/>
  <c r="CO14" i="11"/>
  <c r="CL14" i="11"/>
  <c r="CI14" i="11"/>
  <c r="CF14" i="11"/>
  <c r="BY14" i="11"/>
  <c r="BP14" i="11"/>
  <c r="BK14" i="11"/>
  <c r="BG14" i="11"/>
  <c r="BB14" i="11"/>
  <c r="AY14" i="11"/>
  <c r="AV14" i="11"/>
  <c r="AS14" i="11"/>
  <c r="AP14" i="11"/>
  <c r="AM14" i="11"/>
  <c r="AJ14" i="11"/>
  <c r="AG14" i="11"/>
  <c r="AD14" i="11"/>
  <c r="X14" i="11"/>
  <c r="U14" i="11"/>
  <c r="R14" i="11"/>
  <c r="O14" i="11"/>
  <c r="L14" i="11"/>
  <c r="I14" i="11"/>
  <c r="F14" i="11"/>
  <c r="B14" i="11"/>
  <c r="CR13" i="11"/>
  <c r="CO13" i="11"/>
  <c r="CL13" i="11"/>
  <c r="CI13" i="11"/>
  <c r="CF13" i="11"/>
  <c r="CE13" i="11"/>
  <c r="CE72" i="11" s="1"/>
  <c r="CB13" i="11"/>
  <c r="CB72" i="11" s="1"/>
  <c r="BP13" i="11"/>
  <c r="BK13" i="11"/>
  <c r="BI13" i="11"/>
  <c r="BI72" i="11" s="1"/>
  <c r="BH13" i="11"/>
  <c r="BH72" i="11" s="1"/>
  <c r="BB13" i="11"/>
  <c r="AY13" i="11"/>
  <c r="AV13" i="11"/>
  <c r="AS13" i="11"/>
  <c r="AP13" i="11"/>
  <c r="AO13" i="11"/>
  <c r="AO72" i="11" s="1"/>
  <c r="AN13" i="11"/>
  <c r="AN72" i="11" s="1"/>
  <c r="AM72" i="11" s="1"/>
  <c r="AJ13" i="11"/>
  <c r="AI13" i="11"/>
  <c r="AI72" i="11" s="1"/>
  <c r="AH13" i="11"/>
  <c r="AH72" i="11" s="1"/>
  <c r="AF13" i="11"/>
  <c r="AF72" i="11" s="1"/>
  <c r="AE13" i="11"/>
  <c r="AE72" i="11" s="1"/>
  <c r="X13" i="11"/>
  <c r="U13" i="11"/>
  <c r="R13" i="11"/>
  <c r="O13" i="11"/>
  <c r="L13" i="11"/>
  <c r="I13" i="11"/>
  <c r="F13" i="11"/>
  <c r="B13" i="11"/>
  <c r="CY12" i="11"/>
  <c r="CX12" i="11"/>
  <c r="CR12" i="11"/>
  <c r="CO12" i="11"/>
  <c r="CL12" i="11"/>
  <c r="CI12" i="11"/>
  <c r="CF12" i="11"/>
  <c r="BY12" i="11"/>
  <c r="BP12" i="11"/>
  <c r="BK12" i="11"/>
  <c r="BG12" i="11"/>
  <c r="BB12" i="11"/>
  <c r="AY12" i="11"/>
  <c r="AV12" i="11"/>
  <c r="AS12" i="11"/>
  <c r="AP12" i="11"/>
  <c r="AM12" i="11"/>
  <c r="AJ12" i="11"/>
  <c r="AG12" i="11"/>
  <c r="AD12" i="11"/>
  <c r="X12" i="11"/>
  <c r="U12" i="11"/>
  <c r="R12" i="11"/>
  <c r="O12" i="11"/>
  <c r="L12" i="11"/>
  <c r="I12" i="11"/>
  <c r="F12" i="11"/>
  <c r="B12" i="11"/>
  <c r="CY11" i="11"/>
  <c r="CX11" i="11"/>
  <c r="CR11" i="11"/>
  <c r="CO11" i="11"/>
  <c r="CL11" i="11"/>
  <c r="CI11" i="11"/>
  <c r="CF11" i="11"/>
  <c r="BY11" i="11"/>
  <c r="BP11" i="11"/>
  <c r="BK11" i="11"/>
  <c r="BG11" i="11"/>
  <c r="BB11" i="11"/>
  <c r="AY11" i="11"/>
  <c r="AV11" i="11"/>
  <c r="AS11" i="11"/>
  <c r="AP11" i="11"/>
  <c r="AM11" i="11"/>
  <c r="AJ11" i="11"/>
  <c r="AG11" i="11"/>
  <c r="AD11" i="11"/>
  <c r="X11" i="11"/>
  <c r="U11" i="11"/>
  <c r="R11" i="11"/>
  <c r="O11" i="11"/>
  <c r="L11" i="11"/>
  <c r="I11" i="11"/>
  <c r="F11" i="11"/>
  <c r="B11" i="11"/>
  <c r="CY10" i="11"/>
  <c r="CX10" i="11"/>
  <c r="CR10" i="11"/>
  <c r="CO10" i="11"/>
  <c r="CL10" i="11"/>
  <c r="CI10" i="11"/>
  <c r="CF10" i="11"/>
  <c r="BY10" i="11"/>
  <c r="BP10" i="11"/>
  <c r="BK10" i="11"/>
  <c r="BG10" i="11"/>
  <c r="BB10" i="11"/>
  <c r="AY10" i="11"/>
  <c r="AV10" i="11"/>
  <c r="AS10" i="11"/>
  <c r="AP10" i="11"/>
  <c r="AM10" i="11"/>
  <c r="AJ10" i="11"/>
  <c r="AG10" i="11"/>
  <c r="AD10" i="11"/>
  <c r="X10" i="11"/>
  <c r="U10" i="11"/>
  <c r="R10" i="11"/>
  <c r="O10" i="11"/>
  <c r="L10" i="11"/>
  <c r="I10" i="11"/>
  <c r="F10" i="11"/>
  <c r="B10" i="11"/>
  <c r="CY9" i="11"/>
  <c r="CX9" i="11"/>
  <c r="CR9" i="11"/>
  <c r="CO9" i="11"/>
  <c r="CL9" i="11"/>
  <c r="CI9" i="11"/>
  <c r="CF9" i="11"/>
  <c r="BY9" i="11"/>
  <c r="BP9" i="11"/>
  <c r="BK9" i="11"/>
  <c r="BG9" i="11"/>
  <c r="BB9" i="11"/>
  <c r="AY9" i="11"/>
  <c r="AV9" i="11"/>
  <c r="AS9" i="11"/>
  <c r="AP9" i="11"/>
  <c r="AM9" i="11"/>
  <c r="AJ9" i="11"/>
  <c r="AG9" i="11"/>
  <c r="AD9" i="11"/>
  <c r="X9" i="11"/>
  <c r="U9" i="11"/>
  <c r="R9" i="11"/>
  <c r="O9" i="11"/>
  <c r="L9" i="11"/>
  <c r="I9" i="11"/>
  <c r="F9" i="11"/>
  <c r="B9" i="11"/>
  <c r="BY41" i="11" l="1"/>
  <c r="CW49" i="11"/>
  <c r="CW65" i="11"/>
  <c r="CW69" i="11"/>
  <c r="CW18" i="11"/>
  <c r="BY45" i="11"/>
  <c r="AB72" i="11"/>
  <c r="AJ55" i="11"/>
  <c r="CF72" i="11"/>
  <c r="CO72" i="11"/>
  <c r="CX55" i="11"/>
  <c r="CW57" i="11"/>
  <c r="CW20" i="11"/>
  <c r="CW24" i="11"/>
  <c r="CW29" i="11"/>
  <c r="CW32" i="11"/>
  <c r="CW37" i="11"/>
  <c r="CW41" i="11"/>
  <c r="CW42" i="11"/>
  <c r="CW53" i="11"/>
  <c r="CW12" i="11"/>
  <c r="AG72" i="11"/>
  <c r="CW25" i="11"/>
  <c r="CX29" i="11"/>
  <c r="CW33" i="11"/>
  <c r="CW38" i="11"/>
  <c r="CX41" i="11"/>
  <c r="CW43" i="11"/>
  <c r="CR45" i="11"/>
  <c r="CW46" i="11"/>
  <c r="CW50" i="11"/>
  <c r="CI54" i="11"/>
  <c r="CW54" i="11" s="1"/>
  <c r="CW58" i="11"/>
  <c r="L59" i="11"/>
  <c r="CW61" i="11"/>
  <c r="CW66" i="11"/>
  <c r="CW70" i="11"/>
  <c r="BB72" i="11"/>
  <c r="AD13" i="11"/>
  <c r="CW14" i="11"/>
  <c r="CW22" i="11"/>
  <c r="CW26" i="11"/>
  <c r="CW30" i="11"/>
  <c r="CW34" i="11"/>
  <c r="CW39" i="11"/>
  <c r="CW44" i="11"/>
  <c r="CW47" i="11"/>
  <c r="CW51" i="11"/>
  <c r="CW62" i="11"/>
  <c r="CW67" i="11"/>
  <c r="CW71" i="11"/>
  <c r="CW11" i="11"/>
  <c r="CW9" i="11"/>
  <c r="CW10" i="11"/>
  <c r="AD72" i="11"/>
  <c r="BY13" i="11"/>
  <c r="CW15" i="11"/>
  <c r="CW17" i="11"/>
  <c r="CW19" i="11"/>
  <c r="CW21" i="11"/>
  <c r="CW23" i="11"/>
  <c r="CW27" i="11"/>
  <c r="CX28" i="11"/>
  <c r="CW31" i="11"/>
  <c r="CW36" i="11"/>
  <c r="CW40" i="11"/>
  <c r="CW48" i="11"/>
  <c r="CW52" i="11"/>
  <c r="CW56" i="11"/>
  <c r="CW64" i="11"/>
  <c r="CW68" i="11"/>
  <c r="CX45" i="11"/>
  <c r="CW55" i="11"/>
  <c r="CY13" i="11"/>
  <c r="CY72" i="11" s="1"/>
  <c r="AG13" i="11"/>
  <c r="AM13" i="11"/>
  <c r="BG13" i="11"/>
  <c r="BG72" i="11" s="1"/>
  <c r="CR72" i="11"/>
  <c r="CX13" i="11"/>
  <c r="CX59" i="11"/>
  <c r="CX71" i="11"/>
  <c r="AW72" i="11"/>
  <c r="AV72" i="11" s="1"/>
  <c r="BQ72" i="11"/>
  <c r="BP72" i="11" s="1"/>
  <c r="CC72" i="11"/>
  <c r="CX54" i="11"/>
  <c r="O59" i="11"/>
  <c r="CW59" i="11" s="1"/>
  <c r="B60" i="11"/>
  <c r="CW60" i="11" s="1"/>
  <c r="BN72" i="11"/>
  <c r="BK72" i="11" s="1"/>
  <c r="BZ72" i="11"/>
  <c r="BY28" i="11"/>
  <c r="CW28" i="11" s="1"/>
  <c r="BK45" i="11"/>
  <c r="CW45" i="11" s="1"/>
  <c r="CX60" i="11"/>
  <c r="BP63" i="11"/>
  <c r="CW63" i="11" s="1"/>
  <c r="AA72" i="11"/>
  <c r="BY35" i="11"/>
  <c r="CW35" i="11" s="1"/>
  <c r="B9" i="10"/>
  <c r="F9" i="10"/>
  <c r="I9" i="10"/>
  <c r="L9" i="10"/>
  <c r="CW9" i="10" s="1"/>
  <c r="O9" i="10"/>
  <c r="R9" i="10"/>
  <c r="U9" i="10"/>
  <c r="X9" i="10"/>
  <c r="AD9" i="10"/>
  <c r="AG9" i="10"/>
  <c r="AJ9" i="10"/>
  <c r="AM9" i="10"/>
  <c r="AP9" i="10"/>
  <c r="AS9" i="10"/>
  <c r="AV9" i="10"/>
  <c r="AY9" i="10"/>
  <c r="BB9" i="10"/>
  <c r="BG9" i="10"/>
  <c r="BK9" i="10"/>
  <c r="BP9" i="10"/>
  <c r="BY9" i="10"/>
  <c r="CF9" i="10"/>
  <c r="CI9" i="10"/>
  <c r="CL9" i="10"/>
  <c r="CO9" i="10"/>
  <c r="CR9" i="10"/>
  <c r="CX9" i="10"/>
  <c r="CY9" i="10"/>
  <c r="B10" i="10"/>
  <c r="F10" i="10"/>
  <c r="I10" i="10"/>
  <c r="L10" i="10"/>
  <c r="O10" i="10"/>
  <c r="R10" i="10"/>
  <c r="U10" i="10"/>
  <c r="X10" i="10"/>
  <c r="AD10" i="10"/>
  <c r="AG10" i="10"/>
  <c r="AJ10" i="10"/>
  <c r="AM10" i="10"/>
  <c r="AP10" i="10"/>
  <c r="AS10" i="10"/>
  <c r="AV10" i="10"/>
  <c r="AY10" i="10"/>
  <c r="BB10" i="10"/>
  <c r="BG10" i="10"/>
  <c r="BK10" i="10"/>
  <c r="BP10" i="10"/>
  <c r="BY10" i="10"/>
  <c r="CF10" i="10"/>
  <c r="CI10" i="10"/>
  <c r="CL10" i="10"/>
  <c r="CO10" i="10"/>
  <c r="CR10" i="10"/>
  <c r="CW10" i="10"/>
  <c r="CX10" i="10"/>
  <c r="CY10" i="10"/>
  <c r="B11" i="10"/>
  <c r="F11" i="10"/>
  <c r="CW11" i="10" s="1"/>
  <c r="I11" i="10"/>
  <c r="L11" i="10"/>
  <c r="O11" i="10"/>
  <c r="R11" i="10"/>
  <c r="U11" i="10"/>
  <c r="X11" i="10"/>
  <c r="AD11" i="10"/>
  <c r="AG11" i="10"/>
  <c r="AJ11" i="10"/>
  <c r="AM11" i="10"/>
  <c r="AP11" i="10"/>
  <c r="AS11" i="10"/>
  <c r="AV11" i="10"/>
  <c r="AY11" i="10"/>
  <c r="BB11" i="10"/>
  <c r="BG11" i="10"/>
  <c r="BK11" i="10"/>
  <c r="BP11" i="10"/>
  <c r="BY11" i="10"/>
  <c r="CF11" i="10"/>
  <c r="CI11" i="10"/>
  <c r="CL11" i="10"/>
  <c r="CO11" i="10"/>
  <c r="CR11" i="10"/>
  <c r="CX11" i="10"/>
  <c r="CY11" i="10"/>
  <c r="B12" i="10"/>
  <c r="CW12" i="10" s="1"/>
  <c r="F12" i="10"/>
  <c r="I12" i="10"/>
  <c r="L12" i="10"/>
  <c r="O12" i="10"/>
  <c r="R12" i="10"/>
  <c r="U12" i="10"/>
  <c r="X12" i="10"/>
  <c r="AD12" i="10"/>
  <c r="AG12" i="10"/>
  <c r="AJ12" i="10"/>
  <c r="AM12" i="10"/>
  <c r="AP12" i="10"/>
  <c r="AS12" i="10"/>
  <c r="AV12" i="10"/>
  <c r="AY12" i="10"/>
  <c r="BB12" i="10"/>
  <c r="BG12" i="10"/>
  <c r="BK12" i="10"/>
  <c r="BP12" i="10"/>
  <c r="BY12" i="10"/>
  <c r="CF12" i="10"/>
  <c r="CI12" i="10"/>
  <c r="CL12" i="10"/>
  <c r="CO12" i="10"/>
  <c r="CR12" i="10"/>
  <c r="CX12" i="10"/>
  <c r="CY12" i="10"/>
  <c r="B13" i="10"/>
  <c r="F13" i="10"/>
  <c r="I13" i="10"/>
  <c r="L13" i="10"/>
  <c r="CW13" i="10" s="1"/>
  <c r="O13" i="10"/>
  <c r="R13" i="10"/>
  <c r="U13" i="10"/>
  <c r="X13" i="10"/>
  <c r="AE13" i="10"/>
  <c r="AD13" i="10" s="1"/>
  <c r="AF13" i="10"/>
  <c r="AG13" i="10"/>
  <c r="AH13" i="10"/>
  <c r="AI13" i="10"/>
  <c r="AJ13" i="10"/>
  <c r="AM13" i="10"/>
  <c r="AN13" i="10"/>
  <c r="AO13" i="10"/>
  <c r="AP13" i="10"/>
  <c r="AS13" i="10"/>
  <c r="AV13" i="10"/>
  <c r="AY13" i="10"/>
  <c r="BB13" i="10"/>
  <c r="BG13" i="10"/>
  <c r="BH13" i="10"/>
  <c r="BI13" i="10"/>
  <c r="BK13" i="10"/>
  <c r="BP13" i="10"/>
  <c r="BY13" i="10"/>
  <c r="CB13" i="10"/>
  <c r="CE13" i="10"/>
  <c r="CF13" i="10"/>
  <c r="CI13" i="10"/>
  <c r="CL13" i="10"/>
  <c r="CO13" i="10"/>
  <c r="CR13" i="10"/>
  <c r="CX13" i="10"/>
  <c r="CY13" i="10"/>
  <c r="B14" i="10"/>
  <c r="CW14" i="10" s="1"/>
  <c r="F14" i="10"/>
  <c r="I14" i="10"/>
  <c r="L14" i="10"/>
  <c r="O14" i="10"/>
  <c r="R14" i="10"/>
  <c r="U14" i="10"/>
  <c r="X14" i="10"/>
  <c r="AD14" i="10"/>
  <c r="AG14" i="10"/>
  <c r="AJ14" i="10"/>
  <c r="AM14" i="10"/>
  <c r="AP14" i="10"/>
  <c r="AS14" i="10"/>
  <c r="AV14" i="10"/>
  <c r="AY14" i="10"/>
  <c r="BB14" i="10"/>
  <c r="BG14" i="10"/>
  <c r="BK14" i="10"/>
  <c r="BP14" i="10"/>
  <c r="BY14" i="10"/>
  <c r="CF14" i="10"/>
  <c r="CI14" i="10"/>
  <c r="CL14" i="10"/>
  <c r="CO14" i="10"/>
  <c r="CR14" i="10"/>
  <c r="CX14" i="10"/>
  <c r="CY14" i="10"/>
  <c r="B15" i="10"/>
  <c r="F15" i="10"/>
  <c r="I15" i="10"/>
  <c r="L15" i="10"/>
  <c r="O15" i="10"/>
  <c r="R15" i="10"/>
  <c r="U15" i="10"/>
  <c r="X15" i="10"/>
  <c r="AD15" i="10"/>
  <c r="AG15" i="10"/>
  <c r="AJ15" i="10"/>
  <c r="AM15" i="10"/>
  <c r="CW15" i="10" s="1"/>
  <c r="AP15" i="10"/>
  <c r="AS15" i="10"/>
  <c r="AV15" i="10"/>
  <c r="AY15" i="10"/>
  <c r="BB15" i="10"/>
  <c r="BG15" i="10"/>
  <c r="BK15" i="10"/>
  <c r="BP15" i="10"/>
  <c r="BY15" i="10"/>
  <c r="CF15" i="10"/>
  <c r="CI15" i="10"/>
  <c r="CL15" i="10"/>
  <c r="CO15" i="10"/>
  <c r="CR15" i="10"/>
  <c r="CX15" i="10"/>
  <c r="CY15" i="10"/>
  <c r="B16" i="10"/>
  <c r="F16" i="10"/>
  <c r="I16" i="10"/>
  <c r="L16" i="10"/>
  <c r="O16" i="10"/>
  <c r="R16" i="10"/>
  <c r="U16" i="10"/>
  <c r="X16" i="10"/>
  <c r="AD16" i="10"/>
  <c r="AG16" i="10"/>
  <c r="AJ16" i="10"/>
  <c r="AM16" i="10"/>
  <c r="AP16" i="10"/>
  <c r="AS16" i="10"/>
  <c r="AV16" i="10"/>
  <c r="AY16" i="10"/>
  <c r="BB16" i="10"/>
  <c r="BG16" i="10"/>
  <c r="BK16" i="10"/>
  <c r="BP16" i="10"/>
  <c r="BY16" i="10"/>
  <c r="CF16" i="10"/>
  <c r="CI16" i="10"/>
  <c r="CL16" i="10"/>
  <c r="CO16" i="10"/>
  <c r="CR16" i="10"/>
  <c r="CW16" i="10"/>
  <c r="CX16" i="10"/>
  <c r="CY16" i="10"/>
  <c r="B17" i="10"/>
  <c r="F17" i="10"/>
  <c r="CW17" i="10" s="1"/>
  <c r="I17" i="10"/>
  <c r="L17" i="10"/>
  <c r="O17" i="10"/>
  <c r="R17" i="10"/>
  <c r="U17" i="10"/>
  <c r="X17" i="10"/>
  <c r="AD17" i="10"/>
  <c r="AG17" i="10"/>
  <c r="AJ17" i="10"/>
  <c r="AM17" i="10"/>
  <c r="AP17" i="10"/>
  <c r="AS17" i="10"/>
  <c r="AV17" i="10"/>
  <c r="AY17" i="10"/>
  <c r="BB17" i="10"/>
  <c r="BG17" i="10"/>
  <c r="BK17" i="10"/>
  <c r="BP17" i="10"/>
  <c r="BY17" i="10"/>
  <c r="CF17" i="10"/>
  <c r="CI17" i="10"/>
  <c r="CL17" i="10"/>
  <c r="CO17" i="10"/>
  <c r="CR17" i="10"/>
  <c r="CX17" i="10"/>
  <c r="CY17" i="10"/>
  <c r="B18" i="10"/>
  <c r="CW18" i="10" s="1"/>
  <c r="F18" i="10"/>
  <c r="I18" i="10"/>
  <c r="L18" i="10"/>
  <c r="O18" i="10"/>
  <c r="R18" i="10"/>
  <c r="U18" i="10"/>
  <c r="X18" i="10"/>
  <c r="AD18" i="10"/>
  <c r="AG18" i="10"/>
  <c r="AJ18" i="10"/>
  <c r="AM18" i="10"/>
  <c r="AP18" i="10"/>
  <c r="AS18" i="10"/>
  <c r="AV18" i="10"/>
  <c r="AY18" i="10"/>
  <c r="BB18" i="10"/>
  <c r="BG18" i="10"/>
  <c r="BK18" i="10"/>
  <c r="BP18" i="10"/>
  <c r="BY18" i="10"/>
  <c r="CF18" i="10"/>
  <c r="CI18" i="10"/>
  <c r="CL18" i="10"/>
  <c r="CO18" i="10"/>
  <c r="CR18" i="10"/>
  <c r="CX18" i="10"/>
  <c r="CY18" i="10"/>
  <c r="B19" i="10"/>
  <c r="F19" i="10"/>
  <c r="I19" i="10"/>
  <c r="L19" i="10"/>
  <c r="CW19" i="10" s="1"/>
  <c r="O19" i="10"/>
  <c r="R19" i="10"/>
  <c r="U19" i="10"/>
  <c r="X19" i="10"/>
  <c r="AD19" i="10"/>
  <c r="AG19" i="10"/>
  <c r="AJ19" i="10"/>
  <c r="AM19" i="10"/>
  <c r="AP19" i="10"/>
  <c r="AS19" i="10"/>
  <c r="AV19" i="10"/>
  <c r="AY19" i="10"/>
  <c r="BB19" i="10"/>
  <c r="BG19" i="10"/>
  <c r="BK19" i="10"/>
  <c r="BP19" i="10"/>
  <c r="BY19" i="10"/>
  <c r="CF19" i="10"/>
  <c r="CI19" i="10"/>
  <c r="CL19" i="10"/>
  <c r="CO19" i="10"/>
  <c r="CR19" i="10"/>
  <c r="CX19" i="10"/>
  <c r="CY19" i="10"/>
  <c r="B20" i="10"/>
  <c r="F20" i="10"/>
  <c r="I20" i="10"/>
  <c r="L20" i="10"/>
  <c r="O20" i="10"/>
  <c r="R20" i="10"/>
  <c r="U20" i="10"/>
  <c r="X20" i="10"/>
  <c r="AD20" i="10"/>
  <c r="AG20" i="10"/>
  <c r="AJ20" i="10"/>
  <c r="AM20" i="10"/>
  <c r="AP20" i="10"/>
  <c r="AS20" i="10"/>
  <c r="AV20" i="10"/>
  <c r="AY20" i="10"/>
  <c r="BB20" i="10"/>
  <c r="BG20" i="10"/>
  <c r="BK20" i="10"/>
  <c r="BP20" i="10"/>
  <c r="BY20" i="10"/>
  <c r="CF20" i="10"/>
  <c r="CI20" i="10"/>
  <c r="CL20" i="10"/>
  <c r="CO20" i="10"/>
  <c r="CR20" i="10"/>
  <c r="CW20" i="10"/>
  <c r="CX20" i="10"/>
  <c r="CY20" i="10"/>
  <c r="B21" i="10"/>
  <c r="F21" i="10"/>
  <c r="CW21" i="10" s="1"/>
  <c r="I21" i="10"/>
  <c r="L21" i="10"/>
  <c r="O21" i="10"/>
  <c r="R21" i="10"/>
  <c r="U21" i="10"/>
  <c r="X21" i="10"/>
  <c r="AD21" i="10"/>
  <c r="AG21" i="10"/>
  <c r="AJ21" i="10"/>
  <c r="AM21" i="10"/>
  <c r="AP21" i="10"/>
  <c r="AS21" i="10"/>
  <c r="AV21" i="10"/>
  <c r="AY21" i="10"/>
  <c r="BB21" i="10"/>
  <c r="BG21" i="10"/>
  <c r="BK21" i="10"/>
  <c r="BP21" i="10"/>
  <c r="BY21" i="10"/>
  <c r="CF21" i="10"/>
  <c r="CI21" i="10"/>
  <c r="CL21" i="10"/>
  <c r="CO21" i="10"/>
  <c r="CR21" i="10"/>
  <c r="CX21" i="10"/>
  <c r="CY21" i="10"/>
  <c r="B22" i="10"/>
  <c r="CW22" i="10" s="1"/>
  <c r="F22" i="10"/>
  <c r="I22" i="10"/>
  <c r="L22" i="10"/>
  <c r="O22" i="10"/>
  <c r="R22" i="10"/>
  <c r="U22" i="10"/>
  <c r="X22" i="10"/>
  <c r="AD22" i="10"/>
  <c r="AG22" i="10"/>
  <c r="AJ22" i="10"/>
  <c r="AM22" i="10"/>
  <c r="AP22" i="10"/>
  <c r="AS22" i="10"/>
  <c r="AV22" i="10"/>
  <c r="AY22" i="10"/>
  <c r="BB22" i="10"/>
  <c r="BG22" i="10"/>
  <c r="BK22" i="10"/>
  <c r="BP22" i="10"/>
  <c r="BY22" i="10"/>
  <c r="CF22" i="10"/>
  <c r="CI22" i="10"/>
  <c r="CL22" i="10"/>
  <c r="CO22" i="10"/>
  <c r="CR22" i="10"/>
  <c r="CX22" i="10"/>
  <c r="CY22" i="10"/>
  <c r="B23" i="10"/>
  <c r="F23" i="10"/>
  <c r="I23" i="10"/>
  <c r="L23" i="10"/>
  <c r="CW23" i="10" s="1"/>
  <c r="O23" i="10"/>
  <c r="R23" i="10"/>
  <c r="U23" i="10"/>
  <c r="X23" i="10"/>
  <c r="AD23" i="10"/>
  <c r="AG23" i="10"/>
  <c r="AJ23" i="10"/>
  <c r="AM23" i="10"/>
  <c r="AP23" i="10"/>
  <c r="AS23" i="10"/>
  <c r="AV23" i="10"/>
  <c r="AY23" i="10"/>
  <c r="BB23" i="10"/>
  <c r="BG23" i="10"/>
  <c r="BK23" i="10"/>
  <c r="BP23" i="10"/>
  <c r="BY23" i="10"/>
  <c r="CF23" i="10"/>
  <c r="CI23" i="10"/>
  <c r="CL23" i="10"/>
  <c r="CO23" i="10"/>
  <c r="CR23" i="10"/>
  <c r="CX23" i="10"/>
  <c r="CY23" i="10"/>
  <c r="B24" i="10"/>
  <c r="F24" i="10"/>
  <c r="I24" i="10"/>
  <c r="L24" i="10"/>
  <c r="O24" i="10"/>
  <c r="R24" i="10"/>
  <c r="U24" i="10"/>
  <c r="X24" i="10"/>
  <c r="AD24" i="10"/>
  <c r="AG24" i="10"/>
  <c r="AJ24" i="10"/>
  <c r="AM24" i="10"/>
  <c r="AP24" i="10"/>
  <c r="AS24" i="10"/>
  <c r="AV24" i="10"/>
  <c r="AY24" i="10"/>
  <c r="BB24" i="10"/>
  <c r="BG24" i="10"/>
  <c r="BK24" i="10"/>
  <c r="BP24" i="10"/>
  <c r="BY24" i="10"/>
  <c r="CF24" i="10"/>
  <c r="CI24" i="10"/>
  <c r="CL24" i="10"/>
  <c r="CO24" i="10"/>
  <c r="CR24" i="10"/>
  <c r="CW24" i="10"/>
  <c r="CX24" i="10"/>
  <c r="CY24" i="10"/>
  <c r="B25" i="10"/>
  <c r="F25" i="10"/>
  <c r="CW25" i="10" s="1"/>
  <c r="I25" i="10"/>
  <c r="L25" i="10"/>
  <c r="O25" i="10"/>
  <c r="R25" i="10"/>
  <c r="U25" i="10"/>
  <c r="X25" i="10"/>
  <c r="AD25" i="10"/>
  <c r="AG25" i="10"/>
  <c r="AJ25" i="10"/>
  <c r="AM25" i="10"/>
  <c r="AP25" i="10"/>
  <c r="AS25" i="10"/>
  <c r="AV25" i="10"/>
  <c r="AY25" i="10"/>
  <c r="BB25" i="10"/>
  <c r="BG25" i="10"/>
  <c r="BK25" i="10"/>
  <c r="BP25" i="10"/>
  <c r="BY25" i="10"/>
  <c r="CF25" i="10"/>
  <c r="CI25" i="10"/>
  <c r="CL25" i="10"/>
  <c r="CO25" i="10"/>
  <c r="CR25" i="10"/>
  <c r="CX25" i="10"/>
  <c r="CY25" i="10"/>
  <c r="B26" i="10"/>
  <c r="CW26" i="10" s="1"/>
  <c r="F26" i="10"/>
  <c r="I26" i="10"/>
  <c r="L26" i="10"/>
  <c r="O26" i="10"/>
  <c r="R26" i="10"/>
  <c r="U26" i="10"/>
  <c r="X26" i="10"/>
  <c r="AD26" i="10"/>
  <c r="AG26" i="10"/>
  <c r="AJ26" i="10"/>
  <c r="AM26" i="10"/>
  <c r="AP26" i="10"/>
  <c r="AS26" i="10"/>
  <c r="AV26" i="10"/>
  <c r="AY26" i="10"/>
  <c r="BB26" i="10"/>
  <c r="BG26" i="10"/>
  <c r="BK26" i="10"/>
  <c r="BP26" i="10"/>
  <c r="BY26" i="10"/>
  <c r="CF26" i="10"/>
  <c r="CI26" i="10"/>
  <c r="CL26" i="10"/>
  <c r="CO26" i="10"/>
  <c r="CR26" i="10"/>
  <c r="CX26" i="10"/>
  <c r="CY26" i="10"/>
  <c r="B27" i="10"/>
  <c r="F27" i="10"/>
  <c r="I27" i="10"/>
  <c r="L27" i="10"/>
  <c r="CW27" i="10" s="1"/>
  <c r="O27" i="10"/>
  <c r="R27" i="10"/>
  <c r="U27" i="10"/>
  <c r="X27" i="10"/>
  <c r="AD27" i="10"/>
  <c r="AG27" i="10"/>
  <c r="AJ27" i="10"/>
  <c r="AM27" i="10"/>
  <c r="AP27" i="10"/>
  <c r="AS27" i="10"/>
  <c r="AV27" i="10"/>
  <c r="AY27" i="10"/>
  <c r="BB27" i="10"/>
  <c r="BG27" i="10"/>
  <c r="BK27" i="10"/>
  <c r="BP27" i="10"/>
  <c r="BY27" i="10"/>
  <c r="CF27" i="10"/>
  <c r="CI27" i="10"/>
  <c r="CL27" i="10"/>
  <c r="CO27" i="10"/>
  <c r="CR27" i="10"/>
  <c r="CX27" i="10"/>
  <c r="CY27" i="10"/>
  <c r="B28" i="10"/>
  <c r="F28" i="10"/>
  <c r="I28" i="10"/>
  <c r="CW28" i="10" s="1"/>
  <c r="L28" i="10"/>
  <c r="O28" i="10"/>
  <c r="R28" i="10"/>
  <c r="U28" i="10"/>
  <c r="X28" i="10"/>
  <c r="AB28" i="10"/>
  <c r="AD28" i="10"/>
  <c r="AG28" i="10"/>
  <c r="AJ28" i="10"/>
  <c r="AM28" i="10"/>
  <c r="AP28" i="10"/>
  <c r="AS28" i="10"/>
  <c r="AV28" i="10"/>
  <c r="AY28" i="10"/>
  <c r="BB28" i="10"/>
  <c r="BG28" i="10"/>
  <c r="BK28" i="10"/>
  <c r="BP28" i="10"/>
  <c r="BZ28" i="10"/>
  <c r="BY28" i="10" s="1"/>
  <c r="CB28" i="10"/>
  <c r="CF28" i="10"/>
  <c r="CI28" i="10"/>
  <c r="CL28" i="10"/>
  <c r="CO28" i="10"/>
  <c r="CR28" i="10"/>
  <c r="CX28" i="10"/>
  <c r="CY28" i="10"/>
  <c r="B29" i="10"/>
  <c r="F29" i="10"/>
  <c r="I29" i="10"/>
  <c r="CW29" i="10" s="1"/>
  <c r="L29" i="10"/>
  <c r="O29" i="10"/>
  <c r="R29" i="10"/>
  <c r="U29" i="10"/>
  <c r="X29" i="10"/>
  <c r="AA29" i="10"/>
  <c r="AB29" i="10"/>
  <c r="AD29" i="10"/>
  <c r="AG29" i="10"/>
  <c r="AJ29" i="10"/>
  <c r="AM29" i="10"/>
  <c r="AP29" i="10"/>
  <c r="AS29" i="10"/>
  <c r="AV29" i="10"/>
  <c r="AY29" i="10"/>
  <c r="BB29" i="10"/>
  <c r="BG29" i="10"/>
  <c r="BK29" i="10"/>
  <c r="BP29" i="10"/>
  <c r="BY29" i="10"/>
  <c r="CE29" i="10"/>
  <c r="CF29" i="10"/>
  <c r="CI29" i="10"/>
  <c r="CL29" i="10"/>
  <c r="CO29" i="10"/>
  <c r="CR29" i="10"/>
  <c r="CX29" i="10"/>
  <c r="CY29" i="10"/>
  <c r="B30" i="10"/>
  <c r="F30" i="10"/>
  <c r="I30" i="10"/>
  <c r="L30" i="10"/>
  <c r="O30" i="10"/>
  <c r="R30" i="10"/>
  <c r="U30" i="10"/>
  <c r="X30" i="10"/>
  <c r="AD30" i="10"/>
  <c r="AG30" i="10"/>
  <c r="AJ30" i="10"/>
  <c r="AM30" i="10"/>
  <c r="AP30" i="10"/>
  <c r="AS30" i="10"/>
  <c r="AV30" i="10"/>
  <c r="AY30" i="10"/>
  <c r="BB30" i="10"/>
  <c r="BG30" i="10"/>
  <c r="BK30" i="10"/>
  <c r="BP30" i="10"/>
  <c r="BY30" i="10"/>
  <c r="CF30" i="10"/>
  <c r="CI30" i="10"/>
  <c r="CL30" i="10"/>
  <c r="CO30" i="10"/>
  <c r="CR30" i="10"/>
  <c r="CW30" i="10"/>
  <c r="CX30" i="10"/>
  <c r="CY30" i="10"/>
  <c r="B31" i="10"/>
  <c r="F31" i="10"/>
  <c r="CW31" i="10" s="1"/>
  <c r="I31" i="10"/>
  <c r="L31" i="10"/>
  <c r="O31" i="10"/>
  <c r="R31" i="10"/>
  <c r="U31" i="10"/>
  <c r="X31" i="10"/>
  <c r="AD31" i="10"/>
  <c r="AG31" i="10"/>
  <c r="AJ31" i="10"/>
  <c r="AM31" i="10"/>
  <c r="AP31" i="10"/>
  <c r="AS31" i="10"/>
  <c r="AV31" i="10"/>
  <c r="AY31" i="10"/>
  <c r="BB31" i="10"/>
  <c r="BG31" i="10"/>
  <c r="BK31" i="10"/>
  <c r="BP31" i="10"/>
  <c r="BY31" i="10"/>
  <c r="CF31" i="10"/>
  <c r="CI31" i="10"/>
  <c r="CL31" i="10"/>
  <c r="CO31" i="10"/>
  <c r="CR31" i="10"/>
  <c r="CX31" i="10"/>
  <c r="CY31" i="10"/>
  <c r="B32" i="10"/>
  <c r="CW32" i="10" s="1"/>
  <c r="F32" i="10"/>
  <c r="I32" i="10"/>
  <c r="L32" i="10"/>
  <c r="O32" i="10"/>
  <c r="R32" i="10"/>
  <c r="U32" i="10"/>
  <c r="X32" i="10"/>
  <c r="AD32" i="10"/>
  <c r="AG32" i="10"/>
  <c r="AJ32" i="10"/>
  <c r="AM32" i="10"/>
  <c r="AP32" i="10"/>
  <c r="AS32" i="10"/>
  <c r="AV32" i="10"/>
  <c r="AY32" i="10"/>
  <c r="BB32" i="10"/>
  <c r="BG32" i="10"/>
  <c r="BK32" i="10"/>
  <c r="BP32" i="10"/>
  <c r="BY32" i="10"/>
  <c r="CF32" i="10"/>
  <c r="CI32" i="10"/>
  <c r="CL32" i="10"/>
  <c r="CO32" i="10"/>
  <c r="CR32" i="10"/>
  <c r="CX32" i="10"/>
  <c r="CY32" i="10"/>
  <c r="B33" i="10"/>
  <c r="F33" i="10"/>
  <c r="I33" i="10"/>
  <c r="L33" i="10"/>
  <c r="CW33" i="10" s="1"/>
  <c r="O33" i="10"/>
  <c r="R33" i="10"/>
  <c r="U33" i="10"/>
  <c r="X33" i="10"/>
  <c r="AD33" i="10"/>
  <c r="AG33" i="10"/>
  <c r="AJ33" i="10"/>
  <c r="AM33" i="10"/>
  <c r="AP33" i="10"/>
  <c r="AS33" i="10"/>
  <c r="AV33" i="10"/>
  <c r="AY33" i="10"/>
  <c r="BB33" i="10"/>
  <c r="BG33" i="10"/>
  <c r="BK33" i="10"/>
  <c r="BP33" i="10"/>
  <c r="BY33" i="10"/>
  <c r="CF33" i="10"/>
  <c r="CI33" i="10"/>
  <c r="CL33" i="10"/>
  <c r="CO33" i="10"/>
  <c r="CR33" i="10"/>
  <c r="CX33" i="10"/>
  <c r="CY33" i="10"/>
  <c r="B34" i="10"/>
  <c r="F34" i="10"/>
  <c r="I34" i="10"/>
  <c r="L34" i="10"/>
  <c r="O34" i="10"/>
  <c r="R34" i="10"/>
  <c r="U34" i="10"/>
  <c r="X34" i="10"/>
  <c r="AD34" i="10"/>
  <c r="AG34" i="10"/>
  <c r="AJ34" i="10"/>
  <c r="AM34" i="10"/>
  <c r="AP34" i="10"/>
  <c r="AS34" i="10"/>
  <c r="AV34" i="10"/>
  <c r="AY34" i="10"/>
  <c r="BB34" i="10"/>
  <c r="BG34" i="10"/>
  <c r="BK34" i="10"/>
  <c r="BP34" i="10"/>
  <c r="BY34" i="10"/>
  <c r="CF34" i="10"/>
  <c r="CI34" i="10"/>
  <c r="CL34" i="10"/>
  <c r="CO34" i="10"/>
  <c r="CR34" i="10"/>
  <c r="CW34" i="10"/>
  <c r="CX34" i="10"/>
  <c r="CY34" i="10"/>
  <c r="B35" i="10"/>
  <c r="F35" i="10"/>
  <c r="I35" i="10"/>
  <c r="L35" i="10"/>
  <c r="O35" i="10"/>
  <c r="R35" i="10"/>
  <c r="U35" i="10"/>
  <c r="X35" i="10"/>
  <c r="AD35" i="10"/>
  <c r="AG35" i="10"/>
  <c r="AJ35" i="10"/>
  <c r="AM35" i="10"/>
  <c r="AP35" i="10"/>
  <c r="AS35" i="10"/>
  <c r="AV35" i="10"/>
  <c r="AY35" i="10"/>
  <c r="BB35" i="10"/>
  <c r="BG35" i="10"/>
  <c r="BK35" i="10"/>
  <c r="BP35" i="10"/>
  <c r="BZ35" i="10"/>
  <c r="BY35" i="10" s="1"/>
  <c r="CF35" i="10"/>
  <c r="CI35" i="10"/>
  <c r="CL35" i="10"/>
  <c r="CO35" i="10"/>
  <c r="CR35" i="10"/>
  <c r="CY35" i="10"/>
  <c r="B36" i="10"/>
  <c r="CW36" i="10" s="1"/>
  <c r="F36" i="10"/>
  <c r="I36" i="10"/>
  <c r="L36" i="10"/>
  <c r="O36" i="10"/>
  <c r="R36" i="10"/>
  <c r="U36" i="10"/>
  <c r="X36" i="10"/>
  <c r="AD36" i="10"/>
  <c r="AG36" i="10"/>
  <c r="AJ36" i="10"/>
  <c r="AM36" i="10"/>
  <c r="AP36" i="10"/>
  <c r="AS36" i="10"/>
  <c r="AV36" i="10"/>
  <c r="AY36" i="10"/>
  <c r="BB36" i="10"/>
  <c r="BG36" i="10"/>
  <c r="BK36" i="10"/>
  <c r="BP36" i="10"/>
  <c r="BY36" i="10"/>
  <c r="CF36" i="10"/>
  <c r="CI36" i="10"/>
  <c r="CL36" i="10"/>
  <c r="CO36" i="10"/>
  <c r="CR36" i="10"/>
  <c r="CX36" i="10"/>
  <c r="CY36" i="10"/>
  <c r="B37" i="10"/>
  <c r="F37" i="10"/>
  <c r="I37" i="10"/>
  <c r="L37" i="10"/>
  <c r="O37" i="10"/>
  <c r="R37" i="10"/>
  <c r="U37" i="10"/>
  <c r="X37" i="10"/>
  <c r="AD37" i="10"/>
  <c r="AG37" i="10"/>
  <c r="AJ37" i="10"/>
  <c r="AM37" i="10"/>
  <c r="AP37" i="10"/>
  <c r="AS37" i="10"/>
  <c r="AV37" i="10"/>
  <c r="AY37" i="10"/>
  <c r="BB37" i="10"/>
  <c r="BG37" i="10"/>
  <c r="BK37" i="10"/>
  <c r="BP37" i="10"/>
  <c r="BY37" i="10"/>
  <c r="CF37" i="10"/>
  <c r="CI37" i="10"/>
  <c r="CL37" i="10"/>
  <c r="CO37" i="10"/>
  <c r="CR37" i="10"/>
  <c r="CW37" i="10"/>
  <c r="CX37" i="10"/>
  <c r="CY37" i="10"/>
  <c r="B38" i="10"/>
  <c r="F38" i="10"/>
  <c r="CW38" i="10" s="1"/>
  <c r="I38" i="10"/>
  <c r="L38" i="10"/>
  <c r="O38" i="10"/>
  <c r="R38" i="10"/>
  <c r="U38" i="10"/>
  <c r="X38" i="10"/>
  <c r="AD38" i="10"/>
  <c r="AG38" i="10"/>
  <c r="AJ38" i="10"/>
  <c r="AM38" i="10"/>
  <c r="AP38" i="10"/>
  <c r="AS38" i="10"/>
  <c r="AV38" i="10"/>
  <c r="AY38" i="10"/>
  <c r="BB38" i="10"/>
  <c r="BG38" i="10"/>
  <c r="BK38" i="10"/>
  <c r="BP38" i="10"/>
  <c r="BY38" i="10"/>
  <c r="CF38" i="10"/>
  <c r="CI38" i="10"/>
  <c r="CL38" i="10"/>
  <c r="CO38" i="10"/>
  <c r="CR38" i="10"/>
  <c r="CX38" i="10"/>
  <c r="CY38" i="10"/>
  <c r="B39" i="10"/>
  <c r="CW39" i="10" s="1"/>
  <c r="F39" i="10"/>
  <c r="I39" i="10"/>
  <c r="L39" i="10"/>
  <c r="O39" i="10"/>
  <c r="R39" i="10"/>
  <c r="U39" i="10"/>
  <c r="X39" i="10"/>
  <c r="AD39" i="10"/>
  <c r="AG39" i="10"/>
  <c r="AJ39" i="10"/>
  <c r="AM39" i="10"/>
  <c r="AP39" i="10"/>
  <c r="AS39" i="10"/>
  <c r="AV39" i="10"/>
  <c r="AY39" i="10"/>
  <c r="BB39" i="10"/>
  <c r="BG39" i="10"/>
  <c r="BK39" i="10"/>
  <c r="BP39" i="10"/>
  <c r="BY39" i="10"/>
  <c r="CF39" i="10"/>
  <c r="CI39" i="10"/>
  <c r="CL39" i="10"/>
  <c r="CO39" i="10"/>
  <c r="CR39" i="10"/>
  <c r="CX39" i="10"/>
  <c r="CY39" i="10"/>
  <c r="B40" i="10"/>
  <c r="CW40" i="10" s="1"/>
  <c r="F40" i="10"/>
  <c r="I40" i="10"/>
  <c r="L40" i="10"/>
  <c r="O40" i="10"/>
  <c r="R40" i="10"/>
  <c r="U40" i="10"/>
  <c r="X40" i="10"/>
  <c r="AD40" i="10"/>
  <c r="AG40" i="10"/>
  <c r="AJ40" i="10"/>
  <c r="AM40" i="10"/>
  <c r="AP40" i="10"/>
  <c r="AS40" i="10"/>
  <c r="AV40" i="10"/>
  <c r="AY40" i="10"/>
  <c r="BB40" i="10"/>
  <c r="BG40" i="10"/>
  <c r="BK40" i="10"/>
  <c r="BP40" i="10"/>
  <c r="BY40" i="10"/>
  <c r="CF40" i="10"/>
  <c r="CI40" i="10"/>
  <c r="CL40" i="10"/>
  <c r="CO40" i="10"/>
  <c r="CR40" i="10"/>
  <c r="CX40" i="10"/>
  <c r="CY40" i="10"/>
  <c r="B41" i="10"/>
  <c r="F41" i="10"/>
  <c r="I41" i="10"/>
  <c r="L41" i="10"/>
  <c r="O41" i="10"/>
  <c r="R41" i="10"/>
  <c r="U41" i="10"/>
  <c r="X41" i="10"/>
  <c r="AD41" i="10"/>
  <c r="AG41" i="10"/>
  <c r="AJ41" i="10"/>
  <c r="AM41" i="10"/>
  <c r="AP41" i="10"/>
  <c r="AS41" i="10"/>
  <c r="AV41" i="10"/>
  <c r="AY41" i="10"/>
  <c r="BB41" i="10"/>
  <c r="BG41" i="10"/>
  <c r="BK41" i="10"/>
  <c r="BP41" i="10"/>
  <c r="BY41" i="10"/>
  <c r="CF41" i="10"/>
  <c r="CI41" i="10"/>
  <c r="CL41" i="10"/>
  <c r="CO41" i="10"/>
  <c r="CR41" i="10"/>
  <c r="CW41" i="10"/>
  <c r="CX41" i="10"/>
  <c r="CY41" i="10"/>
  <c r="B42" i="10"/>
  <c r="F42" i="10"/>
  <c r="CW42" i="10" s="1"/>
  <c r="I42" i="10"/>
  <c r="L42" i="10"/>
  <c r="O42" i="10"/>
  <c r="R42" i="10"/>
  <c r="U42" i="10"/>
  <c r="X42" i="10"/>
  <c r="AD42" i="10"/>
  <c r="AG42" i="10"/>
  <c r="AJ42" i="10"/>
  <c r="AM42" i="10"/>
  <c r="AP42" i="10"/>
  <c r="AS42" i="10"/>
  <c r="AV42" i="10"/>
  <c r="AY42" i="10"/>
  <c r="BB42" i="10"/>
  <c r="BG42" i="10"/>
  <c r="BK42" i="10"/>
  <c r="BP42" i="10"/>
  <c r="BY42" i="10"/>
  <c r="CF42" i="10"/>
  <c r="CI42" i="10"/>
  <c r="CL42" i="10"/>
  <c r="CO42" i="10"/>
  <c r="CR42" i="10"/>
  <c r="CX42" i="10"/>
  <c r="CY42" i="10"/>
  <c r="B43" i="10"/>
  <c r="CW43" i="10" s="1"/>
  <c r="F43" i="10"/>
  <c r="I43" i="10"/>
  <c r="L43" i="10"/>
  <c r="O43" i="10"/>
  <c r="R43" i="10"/>
  <c r="U43" i="10"/>
  <c r="X43" i="10"/>
  <c r="AD43" i="10"/>
  <c r="AG43" i="10"/>
  <c r="AJ43" i="10"/>
  <c r="AM43" i="10"/>
  <c r="AP43" i="10"/>
  <c r="AS43" i="10"/>
  <c r="AV43" i="10"/>
  <c r="AY43" i="10"/>
  <c r="BB43" i="10"/>
  <c r="BG43" i="10"/>
  <c r="BK43" i="10"/>
  <c r="BP43" i="10"/>
  <c r="BY43" i="10"/>
  <c r="CF43" i="10"/>
  <c r="CI43" i="10"/>
  <c r="CL43" i="10"/>
  <c r="CO43" i="10"/>
  <c r="CR43" i="10"/>
  <c r="CX43" i="10"/>
  <c r="CY43" i="10"/>
  <c r="B44" i="10"/>
  <c r="F44" i="10"/>
  <c r="I44" i="10"/>
  <c r="L44" i="10"/>
  <c r="CW44" i="10" s="1"/>
  <c r="O44" i="10"/>
  <c r="R44" i="10"/>
  <c r="U44" i="10"/>
  <c r="X44" i="10"/>
  <c r="AD44" i="10"/>
  <c r="AG44" i="10"/>
  <c r="AJ44" i="10"/>
  <c r="AM44" i="10"/>
  <c r="AP44" i="10"/>
  <c r="AS44" i="10"/>
  <c r="AV44" i="10"/>
  <c r="AY44" i="10"/>
  <c r="BB44" i="10"/>
  <c r="BG44" i="10"/>
  <c r="BK44" i="10"/>
  <c r="BP44" i="10"/>
  <c r="BY44" i="10"/>
  <c r="CF44" i="10"/>
  <c r="CI44" i="10"/>
  <c r="CL44" i="10"/>
  <c r="CO44" i="10"/>
  <c r="CR44" i="10"/>
  <c r="CX44" i="10"/>
  <c r="CY44" i="10"/>
  <c r="B45" i="10"/>
  <c r="F45" i="10"/>
  <c r="I45" i="10"/>
  <c r="CW45" i="10" s="1"/>
  <c r="L45" i="10"/>
  <c r="O45" i="10"/>
  <c r="R45" i="10"/>
  <c r="U45" i="10"/>
  <c r="X45" i="10"/>
  <c r="AA45" i="10"/>
  <c r="AB45" i="10"/>
  <c r="AD45" i="10"/>
  <c r="AG45" i="10"/>
  <c r="AJ45" i="10"/>
  <c r="AM45" i="10"/>
  <c r="AP45" i="10"/>
  <c r="AS45" i="10"/>
  <c r="AV45" i="10"/>
  <c r="AY45" i="10"/>
  <c r="BB45" i="10"/>
  <c r="BG45" i="10"/>
  <c r="BL45" i="10"/>
  <c r="BK45" i="10" s="1"/>
  <c r="BP45" i="10"/>
  <c r="BY45" i="10"/>
  <c r="BZ45" i="10"/>
  <c r="CC45" i="10"/>
  <c r="CF45" i="10"/>
  <c r="CI45" i="10"/>
  <c r="CL45" i="10"/>
  <c r="CO45" i="10"/>
  <c r="CR45" i="10"/>
  <c r="CS45" i="10"/>
  <c r="CT45" i="10"/>
  <c r="CX45" i="10"/>
  <c r="CY45" i="10"/>
  <c r="B46" i="10"/>
  <c r="F46" i="10"/>
  <c r="I46" i="10"/>
  <c r="L46" i="10"/>
  <c r="O46" i="10"/>
  <c r="R46" i="10"/>
  <c r="U46" i="10"/>
  <c r="X46" i="10"/>
  <c r="AD46" i="10"/>
  <c r="AG46" i="10"/>
  <c r="AJ46" i="10"/>
  <c r="AM46" i="10"/>
  <c r="AP46" i="10"/>
  <c r="AS46" i="10"/>
  <c r="AV46" i="10"/>
  <c r="AY46" i="10"/>
  <c r="BB46" i="10"/>
  <c r="BG46" i="10"/>
  <c r="BK46" i="10"/>
  <c r="BP46" i="10"/>
  <c r="BY46" i="10"/>
  <c r="CF46" i="10"/>
  <c r="CI46" i="10"/>
  <c r="CL46" i="10"/>
  <c r="CO46" i="10"/>
  <c r="CR46" i="10"/>
  <c r="CW46" i="10"/>
  <c r="CX46" i="10"/>
  <c r="CY46" i="10"/>
  <c r="B47" i="10"/>
  <c r="F47" i="10"/>
  <c r="CW47" i="10" s="1"/>
  <c r="I47" i="10"/>
  <c r="L47" i="10"/>
  <c r="O47" i="10"/>
  <c r="R47" i="10"/>
  <c r="U47" i="10"/>
  <c r="X47" i="10"/>
  <c r="AD47" i="10"/>
  <c r="AG47" i="10"/>
  <c r="AJ47" i="10"/>
  <c r="AM47" i="10"/>
  <c r="AP47" i="10"/>
  <c r="AS47" i="10"/>
  <c r="AV47" i="10"/>
  <c r="AY47" i="10"/>
  <c r="BB47" i="10"/>
  <c r="BG47" i="10"/>
  <c r="BK47" i="10"/>
  <c r="BP47" i="10"/>
  <c r="BY47" i="10"/>
  <c r="CF47" i="10"/>
  <c r="CI47" i="10"/>
  <c r="CL47" i="10"/>
  <c r="CO47" i="10"/>
  <c r="CR47" i="10"/>
  <c r="CX47" i="10"/>
  <c r="CY47" i="10"/>
  <c r="B48" i="10"/>
  <c r="CW48" i="10" s="1"/>
  <c r="F48" i="10"/>
  <c r="I48" i="10"/>
  <c r="L48" i="10"/>
  <c r="O48" i="10"/>
  <c r="R48" i="10"/>
  <c r="U48" i="10"/>
  <c r="X48" i="10"/>
  <c r="AD48" i="10"/>
  <c r="AG48" i="10"/>
  <c r="AJ48" i="10"/>
  <c r="AM48" i="10"/>
  <c r="AP48" i="10"/>
  <c r="AS48" i="10"/>
  <c r="AV48" i="10"/>
  <c r="AY48" i="10"/>
  <c r="BB48" i="10"/>
  <c r="BG48" i="10"/>
  <c r="BK48" i="10"/>
  <c r="BP48" i="10"/>
  <c r="BY48" i="10"/>
  <c r="CF48" i="10"/>
  <c r="CI48" i="10"/>
  <c r="CL48" i="10"/>
  <c r="CO48" i="10"/>
  <c r="CR48" i="10"/>
  <c r="CX48" i="10"/>
  <c r="CY48" i="10"/>
  <c r="B49" i="10"/>
  <c r="CW49" i="10" s="1"/>
  <c r="F49" i="10"/>
  <c r="I49" i="10"/>
  <c r="L49" i="10"/>
  <c r="O49" i="10"/>
  <c r="R49" i="10"/>
  <c r="U49" i="10"/>
  <c r="X49" i="10"/>
  <c r="AD49" i="10"/>
  <c r="AG49" i="10"/>
  <c r="AJ49" i="10"/>
  <c r="AM49" i="10"/>
  <c r="AP49" i="10"/>
  <c r="AS49" i="10"/>
  <c r="AV49" i="10"/>
  <c r="AY49" i="10"/>
  <c r="BB49" i="10"/>
  <c r="BG49" i="10"/>
  <c r="BK49" i="10"/>
  <c r="BP49" i="10"/>
  <c r="BY49" i="10"/>
  <c r="CF49" i="10"/>
  <c r="CI49" i="10"/>
  <c r="CL49" i="10"/>
  <c r="CO49" i="10"/>
  <c r="CR49" i="10"/>
  <c r="CX49" i="10"/>
  <c r="CY49" i="10"/>
  <c r="B50" i="10"/>
  <c r="F50" i="10"/>
  <c r="I50" i="10"/>
  <c r="L50" i="10"/>
  <c r="O50" i="10"/>
  <c r="R50" i="10"/>
  <c r="U50" i="10"/>
  <c r="X50" i="10"/>
  <c r="AD50" i="10"/>
  <c r="AG50" i="10"/>
  <c r="AJ50" i="10"/>
  <c r="AM50" i="10"/>
  <c r="AP50" i="10"/>
  <c r="AS50" i="10"/>
  <c r="AV50" i="10"/>
  <c r="AY50" i="10"/>
  <c r="BB50" i="10"/>
  <c r="BG50" i="10"/>
  <c r="BK50" i="10"/>
  <c r="BP50" i="10"/>
  <c r="BY50" i="10"/>
  <c r="CF50" i="10"/>
  <c r="CI50" i="10"/>
  <c r="CL50" i="10"/>
  <c r="CO50" i="10"/>
  <c r="CR50" i="10"/>
  <c r="CW50" i="10"/>
  <c r="CX50" i="10"/>
  <c r="CY50" i="10"/>
  <c r="B51" i="10"/>
  <c r="F51" i="10"/>
  <c r="CW51" i="10" s="1"/>
  <c r="I51" i="10"/>
  <c r="L51" i="10"/>
  <c r="O51" i="10"/>
  <c r="R51" i="10"/>
  <c r="U51" i="10"/>
  <c r="X51" i="10"/>
  <c r="AD51" i="10"/>
  <c r="AG51" i="10"/>
  <c r="AJ51" i="10"/>
  <c r="AM51" i="10"/>
  <c r="AP51" i="10"/>
  <c r="AS51" i="10"/>
  <c r="AV51" i="10"/>
  <c r="AY51" i="10"/>
  <c r="BB51" i="10"/>
  <c r="BG51" i="10"/>
  <c r="BK51" i="10"/>
  <c r="BP51" i="10"/>
  <c r="BY51" i="10"/>
  <c r="CF51" i="10"/>
  <c r="CI51" i="10"/>
  <c r="CL51" i="10"/>
  <c r="CO51" i="10"/>
  <c r="CR51" i="10"/>
  <c r="CX51" i="10"/>
  <c r="CY51" i="10"/>
  <c r="B52" i="10"/>
  <c r="CW52" i="10" s="1"/>
  <c r="F52" i="10"/>
  <c r="I52" i="10"/>
  <c r="L52" i="10"/>
  <c r="O52" i="10"/>
  <c r="R52" i="10"/>
  <c r="U52" i="10"/>
  <c r="X52" i="10"/>
  <c r="AD52" i="10"/>
  <c r="AG52" i="10"/>
  <c r="AJ52" i="10"/>
  <c r="AM52" i="10"/>
  <c r="AP52" i="10"/>
  <c r="AS52" i="10"/>
  <c r="AV52" i="10"/>
  <c r="AY52" i="10"/>
  <c r="BB52" i="10"/>
  <c r="BG52" i="10"/>
  <c r="BK52" i="10"/>
  <c r="BP52" i="10"/>
  <c r="BY52" i="10"/>
  <c r="CF52" i="10"/>
  <c r="CI52" i="10"/>
  <c r="CL52" i="10"/>
  <c r="CO52" i="10"/>
  <c r="CR52" i="10"/>
  <c r="CX52" i="10"/>
  <c r="CY52" i="10"/>
  <c r="B53" i="10"/>
  <c r="F53" i="10"/>
  <c r="I53" i="10"/>
  <c r="L53" i="10"/>
  <c r="CW53" i="10" s="1"/>
  <c r="O53" i="10"/>
  <c r="R53" i="10"/>
  <c r="U53" i="10"/>
  <c r="X53" i="10"/>
  <c r="AD53" i="10"/>
  <c r="AG53" i="10"/>
  <c r="AJ53" i="10"/>
  <c r="AM53" i="10"/>
  <c r="AP53" i="10"/>
  <c r="AS53" i="10"/>
  <c r="AV53" i="10"/>
  <c r="AY53" i="10"/>
  <c r="BB53" i="10"/>
  <c r="BG53" i="10"/>
  <c r="BK53" i="10"/>
  <c r="BP53" i="10"/>
  <c r="BY53" i="10"/>
  <c r="CF53" i="10"/>
  <c r="CI53" i="10"/>
  <c r="CL53" i="10"/>
  <c r="CO53" i="10"/>
  <c r="CR53" i="10"/>
  <c r="CX53" i="10"/>
  <c r="CY53" i="10"/>
  <c r="B54" i="10"/>
  <c r="F54" i="10"/>
  <c r="I54" i="10"/>
  <c r="L54" i="10"/>
  <c r="O54" i="10"/>
  <c r="R54" i="10"/>
  <c r="U54" i="10"/>
  <c r="X54" i="10"/>
  <c r="AD54" i="10"/>
  <c r="AG54" i="10"/>
  <c r="AJ54" i="10"/>
  <c r="AM54" i="10"/>
  <c r="AP54" i="10"/>
  <c r="AS54" i="10"/>
  <c r="AV54" i="10"/>
  <c r="AY54" i="10"/>
  <c r="BB54" i="10"/>
  <c r="BG54" i="10"/>
  <c r="BK54" i="10"/>
  <c r="BP54" i="10"/>
  <c r="BY54" i="10"/>
  <c r="CF54" i="10"/>
  <c r="CI54" i="10"/>
  <c r="CL54" i="10"/>
  <c r="CO54" i="10"/>
  <c r="CR54" i="10"/>
  <c r="CW54" i="10"/>
  <c r="CX54" i="10"/>
  <c r="CY54" i="10"/>
  <c r="B55" i="10"/>
  <c r="F55" i="10"/>
  <c r="CW55" i="10" s="1"/>
  <c r="I55" i="10"/>
  <c r="L55" i="10"/>
  <c r="O55" i="10"/>
  <c r="R55" i="10"/>
  <c r="U55" i="10"/>
  <c r="X55" i="10"/>
  <c r="AD55" i="10"/>
  <c r="AG55" i="10"/>
  <c r="AJ55" i="10"/>
  <c r="AK55" i="10"/>
  <c r="AM55" i="10"/>
  <c r="AP55" i="10"/>
  <c r="AS55" i="10"/>
  <c r="AV55" i="10"/>
  <c r="AY55" i="10"/>
  <c r="BB55" i="10"/>
  <c r="BG55" i="10"/>
  <c r="BK55" i="10"/>
  <c r="BP55" i="10"/>
  <c r="BY55" i="10"/>
  <c r="BZ55" i="10"/>
  <c r="CF55" i="10"/>
  <c r="CI55" i="10"/>
  <c r="CL55" i="10"/>
  <c r="CO55" i="10"/>
  <c r="CR55" i="10"/>
  <c r="CX55" i="10"/>
  <c r="CY55" i="10"/>
  <c r="B56" i="10"/>
  <c r="F56" i="10"/>
  <c r="I56" i="10"/>
  <c r="L56" i="10"/>
  <c r="O56" i="10"/>
  <c r="R56" i="10"/>
  <c r="U56" i="10"/>
  <c r="X56" i="10"/>
  <c r="AD56" i="10"/>
  <c r="AG56" i="10"/>
  <c r="AJ56" i="10"/>
  <c r="AM56" i="10"/>
  <c r="AP56" i="10"/>
  <c r="AS56" i="10"/>
  <c r="AV56" i="10"/>
  <c r="AY56" i="10"/>
  <c r="BB56" i="10"/>
  <c r="BG56" i="10"/>
  <c r="BK56" i="10"/>
  <c r="BP56" i="10"/>
  <c r="BY56" i="10"/>
  <c r="CF56" i="10"/>
  <c r="CI56" i="10"/>
  <c r="CL56" i="10"/>
  <c r="CO56" i="10"/>
  <c r="CR56" i="10"/>
  <c r="CW56" i="10"/>
  <c r="CX56" i="10"/>
  <c r="CY56" i="10"/>
  <c r="B57" i="10"/>
  <c r="F57" i="10"/>
  <c r="CW57" i="10" s="1"/>
  <c r="I57" i="10"/>
  <c r="L57" i="10"/>
  <c r="O57" i="10"/>
  <c r="R57" i="10"/>
  <c r="U57" i="10"/>
  <c r="X57" i="10"/>
  <c r="AD57" i="10"/>
  <c r="AG57" i="10"/>
  <c r="AJ57" i="10"/>
  <c r="AM57" i="10"/>
  <c r="AP57" i="10"/>
  <c r="AS57" i="10"/>
  <c r="AV57" i="10"/>
  <c r="AY57" i="10"/>
  <c r="BB57" i="10"/>
  <c r="BG57" i="10"/>
  <c r="BK57" i="10"/>
  <c r="BP57" i="10"/>
  <c r="BY57" i="10"/>
  <c r="CF57" i="10"/>
  <c r="CI57" i="10"/>
  <c r="CL57" i="10"/>
  <c r="CO57" i="10"/>
  <c r="CR57" i="10"/>
  <c r="CX57" i="10"/>
  <c r="CY57" i="10"/>
  <c r="B58" i="10"/>
  <c r="CW58" i="10" s="1"/>
  <c r="F58" i="10"/>
  <c r="I58" i="10"/>
  <c r="L58" i="10"/>
  <c r="O58" i="10"/>
  <c r="R58" i="10"/>
  <c r="U58" i="10"/>
  <c r="X58" i="10"/>
  <c r="AD58" i="10"/>
  <c r="AG58" i="10"/>
  <c r="AJ58" i="10"/>
  <c r="AM58" i="10"/>
  <c r="AP58" i="10"/>
  <c r="AS58" i="10"/>
  <c r="AV58" i="10"/>
  <c r="AY58" i="10"/>
  <c r="BB58" i="10"/>
  <c r="BG58" i="10"/>
  <c r="BK58" i="10"/>
  <c r="BP58" i="10"/>
  <c r="BY58" i="10"/>
  <c r="CF58" i="10"/>
  <c r="CI58" i="10"/>
  <c r="CL58" i="10"/>
  <c r="CO58" i="10"/>
  <c r="CR58" i="10"/>
  <c r="CX58" i="10"/>
  <c r="CY58" i="10"/>
  <c r="B59" i="10"/>
  <c r="CW59" i="10" s="1"/>
  <c r="F59" i="10"/>
  <c r="I59" i="10"/>
  <c r="L59" i="10"/>
  <c r="O59" i="10"/>
  <c r="R59" i="10"/>
  <c r="U59" i="10"/>
  <c r="X59" i="10"/>
  <c r="AD59" i="10"/>
  <c r="AG59" i="10"/>
  <c r="AJ59" i="10"/>
  <c r="AM59" i="10"/>
  <c r="AP59" i="10"/>
  <c r="AS59" i="10"/>
  <c r="AV59" i="10"/>
  <c r="AY59" i="10"/>
  <c r="BB59" i="10"/>
  <c r="BG59" i="10"/>
  <c r="BK59" i="10"/>
  <c r="BP59" i="10"/>
  <c r="BY59" i="10"/>
  <c r="CF59" i="10"/>
  <c r="CI59" i="10"/>
  <c r="CL59" i="10"/>
  <c r="CO59" i="10"/>
  <c r="CR59" i="10"/>
  <c r="CX59" i="10"/>
  <c r="CY59" i="10"/>
  <c r="B60" i="10"/>
  <c r="F60" i="10"/>
  <c r="I60" i="10"/>
  <c r="L60" i="10"/>
  <c r="O60" i="10"/>
  <c r="R60" i="10"/>
  <c r="U60" i="10"/>
  <c r="X60" i="10"/>
  <c r="AD60" i="10"/>
  <c r="AG60" i="10"/>
  <c r="AJ60" i="10"/>
  <c r="AM60" i="10"/>
  <c r="AP60" i="10"/>
  <c r="AS60" i="10"/>
  <c r="AV60" i="10"/>
  <c r="AY60" i="10"/>
  <c r="BB60" i="10"/>
  <c r="BG60" i="10"/>
  <c r="BK60" i="10"/>
  <c r="BP60" i="10"/>
  <c r="BY60" i="10"/>
  <c r="CF60" i="10"/>
  <c r="CI60" i="10"/>
  <c r="CL60" i="10"/>
  <c r="CO60" i="10"/>
  <c r="CR60" i="10"/>
  <c r="CW60" i="10"/>
  <c r="CX60" i="10"/>
  <c r="CY60" i="10"/>
  <c r="B61" i="10"/>
  <c r="F61" i="10"/>
  <c r="CW61" i="10" s="1"/>
  <c r="I61" i="10"/>
  <c r="L61" i="10"/>
  <c r="O61" i="10"/>
  <c r="R61" i="10"/>
  <c r="U61" i="10"/>
  <c r="X61" i="10"/>
  <c r="AD61" i="10"/>
  <c r="AG61" i="10"/>
  <c r="AJ61" i="10"/>
  <c r="AM61" i="10"/>
  <c r="AP61" i="10"/>
  <c r="AS61" i="10"/>
  <c r="AV61" i="10"/>
  <c r="AY61" i="10"/>
  <c r="BB61" i="10"/>
  <c r="BG61" i="10"/>
  <c r="BK61" i="10"/>
  <c r="BP61" i="10"/>
  <c r="BY61" i="10"/>
  <c r="CF61" i="10"/>
  <c r="CI61" i="10"/>
  <c r="CL61" i="10"/>
  <c r="CO61" i="10"/>
  <c r="CR61" i="10"/>
  <c r="CX61" i="10"/>
  <c r="CY61" i="10"/>
  <c r="B62" i="10"/>
  <c r="CW62" i="10" s="1"/>
  <c r="F62" i="10"/>
  <c r="I62" i="10"/>
  <c r="L62" i="10"/>
  <c r="O62" i="10"/>
  <c r="R62" i="10"/>
  <c r="U62" i="10"/>
  <c r="X62" i="10"/>
  <c r="AD62" i="10"/>
  <c r="AG62" i="10"/>
  <c r="AJ62" i="10"/>
  <c r="AM62" i="10"/>
  <c r="AP62" i="10"/>
  <c r="AS62" i="10"/>
  <c r="AV62" i="10"/>
  <c r="AY62" i="10"/>
  <c r="BB62" i="10"/>
  <c r="BG62" i="10"/>
  <c r="BK62" i="10"/>
  <c r="BP62" i="10"/>
  <c r="BY62" i="10"/>
  <c r="CF62" i="10"/>
  <c r="CI62" i="10"/>
  <c r="CL62" i="10"/>
  <c r="CO62" i="10"/>
  <c r="CR62" i="10"/>
  <c r="CX62" i="10"/>
  <c r="CY62" i="10"/>
  <c r="B63" i="10"/>
  <c r="F63" i="10"/>
  <c r="I63" i="10"/>
  <c r="L63" i="10"/>
  <c r="O63" i="10"/>
  <c r="R63" i="10"/>
  <c r="U63" i="10"/>
  <c r="X63" i="10"/>
  <c r="AD63" i="10"/>
  <c r="AG63" i="10"/>
  <c r="AJ63" i="10"/>
  <c r="AM63" i="10"/>
  <c r="AP63" i="10"/>
  <c r="AS63" i="10"/>
  <c r="AV63" i="10"/>
  <c r="AY63" i="10"/>
  <c r="BB63" i="10"/>
  <c r="BG63" i="10"/>
  <c r="BK63" i="10"/>
  <c r="BP63" i="10"/>
  <c r="BQ63" i="10"/>
  <c r="BY63" i="10"/>
  <c r="CF63" i="10"/>
  <c r="CI63" i="10"/>
  <c r="CL63" i="10"/>
  <c r="CO63" i="10"/>
  <c r="CR63" i="10"/>
  <c r="CW63" i="10"/>
  <c r="CX63" i="10"/>
  <c r="CY63" i="10"/>
  <c r="B64" i="10"/>
  <c r="F64" i="10"/>
  <c r="CW64" i="10" s="1"/>
  <c r="I64" i="10"/>
  <c r="L64" i="10"/>
  <c r="O64" i="10"/>
  <c r="R64" i="10"/>
  <c r="U64" i="10"/>
  <c r="X64" i="10"/>
  <c r="AD64" i="10"/>
  <c r="AG64" i="10"/>
  <c r="AJ64" i="10"/>
  <c r="AM64" i="10"/>
  <c r="AP64" i="10"/>
  <c r="AS64" i="10"/>
  <c r="AV64" i="10"/>
  <c r="AY64" i="10"/>
  <c r="BB64" i="10"/>
  <c r="BG64" i="10"/>
  <c r="BK64" i="10"/>
  <c r="BP64" i="10"/>
  <c r="BY64" i="10"/>
  <c r="CF64" i="10"/>
  <c r="CI64" i="10"/>
  <c r="CL64" i="10"/>
  <c r="CO64" i="10"/>
  <c r="CR64" i="10"/>
  <c r="CX64" i="10"/>
  <c r="CY64" i="10"/>
  <c r="B65" i="10"/>
  <c r="CW65" i="10" s="1"/>
  <c r="F65" i="10"/>
  <c r="I65" i="10"/>
  <c r="L65" i="10"/>
  <c r="O65" i="10"/>
  <c r="R65" i="10"/>
  <c r="U65" i="10"/>
  <c r="X65" i="10"/>
  <c r="AD65" i="10"/>
  <c r="AG65" i="10"/>
  <c r="AJ65" i="10"/>
  <c r="AM65" i="10"/>
  <c r="AP65" i="10"/>
  <c r="AS65" i="10"/>
  <c r="AV65" i="10"/>
  <c r="AY65" i="10"/>
  <c r="BB65" i="10"/>
  <c r="BG65" i="10"/>
  <c r="BK65" i="10"/>
  <c r="BP65" i="10"/>
  <c r="BY65" i="10"/>
  <c r="CF65" i="10"/>
  <c r="CI65" i="10"/>
  <c r="CL65" i="10"/>
  <c r="CO65" i="10"/>
  <c r="CR65" i="10"/>
  <c r="CX65" i="10"/>
  <c r="CY65" i="10"/>
  <c r="B66" i="10"/>
  <c r="F66" i="10"/>
  <c r="I66" i="10"/>
  <c r="L66" i="10"/>
  <c r="CW66" i="10" s="1"/>
  <c r="O66" i="10"/>
  <c r="R66" i="10"/>
  <c r="U66" i="10"/>
  <c r="X66" i="10"/>
  <c r="AD66" i="10"/>
  <c r="AG66" i="10"/>
  <c r="AJ66" i="10"/>
  <c r="AM66" i="10"/>
  <c r="AP66" i="10"/>
  <c r="AS66" i="10"/>
  <c r="AV66" i="10"/>
  <c r="AY66" i="10"/>
  <c r="BB66" i="10"/>
  <c r="BG66" i="10"/>
  <c r="BK66" i="10"/>
  <c r="BP66" i="10"/>
  <c r="BY66" i="10"/>
  <c r="CF66" i="10"/>
  <c r="CI66" i="10"/>
  <c r="CL66" i="10"/>
  <c r="CO66" i="10"/>
  <c r="CR66" i="10"/>
  <c r="CX66" i="10"/>
  <c r="CY66" i="10"/>
  <c r="B67" i="10"/>
  <c r="F67" i="10"/>
  <c r="I67" i="10"/>
  <c r="L67" i="10"/>
  <c r="O67" i="10"/>
  <c r="R67" i="10"/>
  <c r="U67" i="10"/>
  <c r="X67" i="10"/>
  <c r="AD67" i="10"/>
  <c r="AG67" i="10"/>
  <c r="AJ67" i="10"/>
  <c r="AM67" i="10"/>
  <c r="AP67" i="10"/>
  <c r="AS67" i="10"/>
  <c r="AV67" i="10"/>
  <c r="AY67" i="10"/>
  <c r="BB67" i="10"/>
  <c r="BG67" i="10"/>
  <c r="BK67" i="10"/>
  <c r="BP67" i="10"/>
  <c r="BY67" i="10"/>
  <c r="CF67" i="10"/>
  <c r="CI67" i="10"/>
  <c r="CL67" i="10"/>
  <c r="CO67" i="10"/>
  <c r="CR67" i="10"/>
  <c r="CW67" i="10"/>
  <c r="CX67" i="10"/>
  <c r="CY67" i="10"/>
  <c r="B68" i="10"/>
  <c r="F68" i="10"/>
  <c r="CW68" i="10" s="1"/>
  <c r="I68" i="10"/>
  <c r="L68" i="10"/>
  <c r="O68" i="10"/>
  <c r="R68" i="10"/>
  <c r="U68" i="10"/>
  <c r="X68" i="10"/>
  <c r="AD68" i="10"/>
  <c r="AG68" i="10"/>
  <c r="AJ68" i="10"/>
  <c r="AM68" i="10"/>
  <c r="AP68" i="10"/>
  <c r="AS68" i="10"/>
  <c r="AV68" i="10"/>
  <c r="AY68" i="10"/>
  <c r="BB68" i="10"/>
  <c r="BG68" i="10"/>
  <c r="BK68" i="10"/>
  <c r="BP68" i="10"/>
  <c r="BY68" i="10"/>
  <c r="CF68" i="10"/>
  <c r="CI68" i="10"/>
  <c r="CL68" i="10"/>
  <c r="CO68" i="10"/>
  <c r="CR68" i="10"/>
  <c r="CX68" i="10"/>
  <c r="CY68" i="10"/>
  <c r="B69" i="10"/>
  <c r="CW69" i="10" s="1"/>
  <c r="F69" i="10"/>
  <c r="I69" i="10"/>
  <c r="L69" i="10"/>
  <c r="O69" i="10"/>
  <c r="R69" i="10"/>
  <c r="U69" i="10"/>
  <c r="X69" i="10"/>
  <c r="AD69" i="10"/>
  <c r="AG69" i="10"/>
  <c r="AJ69" i="10"/>
  <c r="AM69" i="10"/>
  <c r="AP69" i="10"/>
  <c r="AS69" i="10"/>
  <c r="AV69" i="10"/>
  <c r="AY69" i="10"/>
  <c r="BB69" i="10"/>
  <c r="BG69" i="10"/>
  <c r="BK69" i="10"/>
  <c r="BP69" i="10"/>
  <c r="BY69" i="10"/>
  <c r="CF69" i="10"/>
  <c r="CI69" i="10"/>
  <c r="CL69" i="10"/>
  <c r="CO69" i="10"/>
  <c r="CR69" i="10"/>
  <c r="CX69" i="10"/>
  <c r="CY69" i="10"/>
  <c r="B70" i="10"/>
  <c r="F70" i="10"/>
  <c r="I70" i="10"/>
  <c r="L70" i="10"/>
  <c r="CW70" i="10" s="1"/>
  <c r="O70" i="10"/>
  <c r="R70" i="10"/>
  <c r="U70" i="10"/>
  <c r="X70" i="10"/>
  <c r="AD70" i="10"/>
  <c r="AG70" i="10"/>
  <c r="AJ70" i="10"/>
  <c r="AM70" i="10"/>
  <c r="AP70" i="10"/>
  <c r="AS70" i="10"/>
  <c r="AV70" i="10"/>
  <c r="AY70" i="10"/>
  <c r="BB70" i="10"/>
  <c r="BG70" i="10"/>
  <c r="BK70" i="10"/>
  <c r="BP70" i="10"/>
  <c r="BY70" i="10"/>
  <c r="CF70" i="10"/>
  <c r="CI70" i="10"/>
  <c r="CL70" i="10"/>
  <c r="CO70" i="10"/>
  <c r="CR70" i="10"/>
  <c r="CX70" i="10"/>
  <c r="CY70" i="10"/>
  <c r="B71" i="10"/>
  <c r="F71" i="10"/>
  <c r="I71" i="10"/>
  <c r="CW71" i="10" s="1"/>
  <c r="L71" i="10"/>
  <c r="O71" i="10"/>
  <c r="R71" i="10"/>
  <c r="U71" i="10"/>
  <c r="X71" i="10"/>
  <c r="AD71" i="10"/>
  <c r="AG71" i="10"/>
  <c r="AJ71" i="10"/>
  <c r="AM71" i="10"/>
  <c r="AP71" i="10"/>
  <c r="AS71" i="10"/>
  <c r="AV71" i="10"/>
  <c r="AY71" i="10"/>
  <c r="BB71" i="10"/>
  <c r="BG71" i="10"/>
  <c r="BK71" i="10"/>
  <c r="BP71" i="10"/>
  <c r="BQ71" i="10"/>
  <c r="BY71" i="10"/>
  <c r="CF71" i="10"/>
  <c r="CI71" i="10"/>
  <c r="CL71" i="10"/>
  <c r="CO71" i="10"/>
  <c r="CR71" i="10"/>
  <c r="CX71" i="10"/>
  <c r="CY71" i="10"/>
  <c r="B72" i="10"/>
  <c r="C72" i="10"/>
  <c r="D72" i="10"/>
  <c r="E72" i="10"/>
  <c r="F72" i="10"/>
  <c r="G72" i="10"/>
  <c r="H72" i="10"/>
  <c r="J72" i="10"/>
  <c r="I72" i="10" s="1"/>
  <c r="K72" i="10"/>
  <c r="M72" i="10"/>
  <c r="L72" i="10" s="1"/>
  <c r="N72" i="10"/>
  <c r="P72" i="10"/>
  <c r="Q72" i="10"/>
  <c r="O72" i="10" s="1"/>
  <c r="R72" i="10"/>
  <c r="S72" i="10"/>
  <c r="T72" i="10"/>
  <c r="V72" i="10"/>
  <c r="U72" i="10" s="1"/>
  <c r="W72" i="10"/>
  <c r="Y72" i="10"/>
  <c r="X72" i="10" s="1"/>
  <c r="Z72" i="10"/>
  <c r="AA72" i="10"/>
  <c r="AB72" i="10"/>
  <c r="AC72" i="10"/>
  <c r="AD72" i="10"/>
  <c r="AE72" i="10"/>
  <c r="AF72" i="10"/>
  <c r="AH72" i="10"/>
  <c r="AG72" i="10" s="1"/>
  <c r="AI72" i="10"/>
  <c r="AK72" i="10"/>
  <c r="AJ72" i="10" s="1"/>
  <c r="AL72" i="10"/>
  <c r="AN72" i="10"/>
  <c r="AO72" i="10"/>
  <c r="AM72" i="10" s="1"/>
  <c r="AP72" i="10"/>
  <c r="AQ72" i="10"/>
  <c r="AR72" i="10"/>
  <c r="AT72" i="10"/>
  <c r="AS72" i="10" s="1"/>
  <c r="AU72" i="10"/>
  <c r="AW72" i="10"/>
  <c r="AV72" i="10" s="1"/>
  <c r="AX72" i="10"/>
  <c r="AY72" i="10"/>
  <c r="AZ72" i="10"/>
  <c r="BA72" i="10"/>
  <c r="BB72" i="10"/>
  <c r="BC72" i="10"/>
  <c r="BD72" i="10"/>
  <c r="BE72" i="10"/>
  <c r="BF72" i="10"/>
  <c r="BG72" i="10"/>
  <c r="BH72" i="10"/>
  <c r="BI72" i="10"/>
  <c r="BJ72" i="10"/>
  <c r="BL72" i="10"/>
  <c r="BM72" i="10"/>
  <c r="BN72" i="10"/>
  <c r="BK72" i="10" s="1"/>
  <c r="BO72" i="10"/>
  <c r="BQ72" i="10"/>
  <c r="BR72" i="10"/>
  <c r="BS72" i="10"/>
  <c r="BT72" i="10"/>
  <c r="BU72" i="10"/>
  <c r="BV72" i="10"/>
  <c r="BW72" i="10"/>
  <c r="BP72" i="10" s="1"/>
  <c r="BX72" i="10"/>
  <c r="BZ72" i="10"/>
  <c r="BY72" i="10" s="1"/>
  <c r="CA72" i="10"/>
  <c r="CB72" i="10"/>
  <c r="CC72" i="10"/>
  <c r="CD72" i="10"/>
  <c r="CE72" i="10"/>
  <c r="CG72" i="10"/>
  <c r="CF72" i="10" s="1"/>
  <c r="CH72" i="10"/>
  <c r="CI72" i="10"/>
  <c r="CJ72" i="10"/>
  <c r="CK72" i="10"/>
  <c r="CL72" i="10"/>
  <c r="CM72" i="10"/>
  <c r="CN72" i="10"/>
  <c r="CP72" i="10"/>
  <c r="CO72" i="10" s="1"/>
  <c r="CQ72" i="10"/>
  <c r="CS72" i="10"/>
  <c r="CR72" i="10" s="1"/>
  <c r="CT72" i="10"/>
  <c r="CU72" i="10"/>
  <c r="CV72" i="10"/>
  <c r="CY72" i="10"/>
  <c r="CW13" i="11" l="1"/>
  <c r="CW72" i="11" s="1"/>
  <c r="CX72" i="11"/>
  <c r="BY72" i="11"/>
  <c r="CW35" i="10"/>
  <c r="CW72" i="10" s="1"/>
  <c r="CX35" i="10"/>
  <c r="CX72" i="10" s="1"/>
  <c r="CV72" i="9"/>
  <c r="CU72" i="9"/>
  <c r="CQ72" i="9"/>
  <c r="CP72" i="9"/>
  <c r="CN72" i="9"/>
  <c r="CM72" i="9"/>
  <c r="CL72" i="9" s="1"/>
  <c r="CK72" i="9"/>
  <c r="CJ72" i="9"/>
  <c r="CH72" i="9"/>
  <c r="CG72" i="9"/>
  <c r="CD72" i="9"/>
  <c r="CA72" i="9"/>
  <c r="BX72" i="9"/>
  <c r="BW72" i="9"/>
  <c r="BV72" i="9"/>
  <c r="BU72" i="9"/>
  <c r="BT72" i="9"/>
  <c r="BS72" i="9"/>
  <c r="BR72" i="9"/>
  <c r="BO72" i="9"/>
  <c r="BN72" i="9"/>
  <c r="BM72" i="9"/>
  <c r="BJ72" i="9"/>
  <c r="BI72" i="9"/>
  <c r="BH72" i="9"/>
  <c r="BF72" i="9"/>
  <c r="BE72" i="9"/>
  <c r="BD72" i="9"/>
  <c r="BC72" i="9"/>
  <c r="BA72" i="9"/>
  <c r="AZ72" i="9"/>
  <c r="AX72" i="9"/>
  <c r="AW72" i="9"/>
  <c r="AU72" i="9"/>
  <c r="AT72" i="9"/>
  <c r="AR72" i="9"/>
  <c r="AQ72" i="9"/>
  <c r="AL72" i="9"/>
  <c r="AC72" i="9"/>
  <c r="Z72" i="9"/>
  <c r="Y72" i="9"/>
  <c r="W72" i="9"/>
  <c r="V72" i="9"/>
  <c r="T72" i="9"/>
  <c r="S72" i="9"/>
  <c r="R72" i="9" s="1"/>
  <c r="Q72" i="9"/>
  <c r="P72" i="9"/>
  <c r="N72" i="9"/>
  <c r="M72" i="9"/>
  <c r="L72" i="9" s="1"/>
  <c r="K72" i="9"/>
  <c r="J72" i="9"/>
  <c r="H72" i="9"/>
  <c r="G72" i="9"/>
  <c r="F72" i="9" s="1"/>
  <c r="E72" i="9"/>
  <c r="D72" i="9"/>
  <c r="C72" i="9"/>
  <c r="CY71" i="9"/>
  <c r="CR71" i="9"/>
  <c r="CO71" i="9"/>
  <c r="CL71" i="9"/>
  <c r="CI71" i="9"/>
  <c r="CF71" i="9"/>
  <c r="BY71" i="9"/>
  <c r="BQ71" i="9"/>
  <c r="BQ72" i="9" s="1"/>
  <c r="BK71" i="9"/>
  <c r="BG71" i="9"/>
  <c r="BB71" i="9"/>
  <c r="AY71" i="9"/>
  <c r="AV71" i="9"/>
  <c r="AS71" i="9"/>
  <c r="AP71" i="9"/>
  <c r="AM71" i="9"/>
  <c r="AJ71" i="9"/>
  <c r="AG71" i="9"/>
  <c r="AD71" i="9"/>
  <c r="X71" i="9"/>
  <c r="U71" i="9"/>
  <c r="R71" i="9"/>
  <c r="O71" i="9"/>
  <c r="L71" i="9"/>
  <c r="I71" i="9"/>
  <c r="F71" i="9"/>
  <c r="B71" i="9"/>
  <c r="CY70" i="9"/>
  <c r="CX70" i="9"/>
  <c r="CR70" i="9"/>
  <c r="CO70" i="9"/>
  <c r="CL70" i="9"/>
  <c r="CI70" i="9"/>
  <c r="CF70" i="9"/>
  <c r="BY70" i="9"/>
  <c r="BP70" i="9"/>
  <c r="BK70" i="9"/>
  <c r="BG70" i="9"/>
  <c r="BB70" i="9"/>
  <c r="AY70" i="9"/>
  <c r="AV70" i="9"/>
  <c r="AS70" i="9"/>
  <c r="AP70" i="9"/>
  <c r="AM70" i="9"/>
  <c r="AJ70" i="9"/>
  <c r="AG70" i="9"/>
  <c r="AD70" i="9"/>
  <c r="X70" i="9"/>
  <c r="U70" i="9"/>
  <c r="R70" i="9"/>
  <c r="O70" i="9"/>
  <c r="L70" i="9"/>
  <c r="I70" i="9"/>
  <c r="F70" i="9"/>
  <c r="B70" i="9"/>
  <c r="CY69" i="9"/>
  <c r="CX69" i="9"/>
  <c r="CR69" i="9"/>
  <c r="CO69" i="9"/>
  <c r="CL69" i="9"/>
  <c r="CI69" i="9"/>
  <c r="CF69" i="9"/>
  <c r="BY69" i="9"/>
  <c r="BP69" i="9"/>
  <c r="BK69" i="9"/>
  <c r="BG69" i="9"/>
  <c r="BB69" i="9"/>
  <c r="AY69" i="9"/>
  <c r="AV69" i="9"/>
  <c r="AS69" i="9"/>
  <c r="AP69" i="9"/>
  <c r="AM69" i="9"/>
  <c r="AJ69" i="9"/>
  <c r="AG69" i="9"/>
  <c r="AD69" i="9"/>
  <c r="X69" i="9"/>
  <c r="U69" i="9"/>
  <c r="R69" i="9"/>
  <c r="O69" i="9"/>
  <c r="L69" i="9"/>
  <c r="I69" i="9"/>
  <c r="F69" i="9"/>
  <c r="B69" i="9"/>
  <c r="CY68" i="9"/>
  <c r="CX68" i="9"/>
  <c r="CR68" i="9"/>
  <c r="CO68" i="9"/>
  <c r="CL68" i="9"/>
  <c r="CI68" i="9"/>
  <c r="CF68" i="9"/>
  <c r="BY68" i="9"/>
  <c r="BP68" i="9"/>
  <c r="BK68" i="9"/>
  <c r="BG68" i="9"/>
  <c r="BB68" i="9"/>
  <c r="AY68" i="9"/>
  <c r="AV68" i="9"/>
  <c r="AS68" i="9"/>
  <c r="AP68" i="9"/>
  <c r="AM68" i="9"/>
  <c r="AJ68" i="9"/>
  <c r="AG68" i="9"/>
  <c r="AD68" i="9"/>
  <c r="X68" i="9"/>
  <c r="U68" i="9"/>
  <c r="R68" i="9"/>
  <c r="O68" i="9"/>
  <c r="L68" i="9"/>
  <c r="I68" i="9"/>
  <c r="F68" i="9"/>
  <c r="B68" i="9"/>
  <c r="CY67" i="9"/>
  <c r="CX67" i="9"/>
  <c r="CR67" i="9"/>
  <c r="CO67" i="9"/>
  <c r="CL67" i="9"/>
  <c r="CI67" i="9"/>
  <c r="CF67" i="9"/>
  <c r="BY67" i="9"/>
  <c r="BP67" i="9"/>
  <c r="BK67" i="9"/>
  <c r="BG67" i="9"/>
  <c r="BB67" i="9"/>
  <c r="AY67" i="9"/>
  <c r="AV67" i="9"/>
  <c r="AS67" i="9"/>
  <c r="AP67" i="9"/>
  <c r="AM67" i="9"/>
  <c r="AJ67" i="9"/>
  <c r="AG67" i="9"/>
  <c r="AD67" i="9"/>
  <c r="X67" i="9"/>
  <c r="U67" i="9"/>
  <c r="R67" i="9"/>
  <c r="O67" i="9"/>
  <c r="L67" i="9"/>
  <c r="I67" i="9"/>
  <c r="F67" i="9"/>
  <c r="B67" i="9"/>
  <c r="CY66" i="9"/>
  <c r="CX66" i="9"/>
  <c r="CR66" i="9"/>
  <c r="CO66" i="9"/>
  <c r="CL66" i="9"/>
  <c r="CI66" i="9"/>
  <c r="CF66" i="9"/>
  <c r="BY66" i="9"/>
  <c r="BP66" i="9"/>
  <c r="BK66" i="9"/>
  <c r="BG66" i="9"/>
  <c r="BB66" i="9"/>
  <c r="AY66" i="9"/>
  <c r="AV66" i="9"/>
  <c r="AS66" i="9"/>
  <c r="AP66" i="9"/>
  <c r="AM66" i="9"/>
  <c r="AJ66" i="9"/>
  <c r="AG66" i="9"/>
  <c r="AD66" i="9"/>
  <c r="X66" i="9"/>
  <c r="U66" i="9"/>
  <c r="R66" i="9"/>
  <c r="O66" i="9"/>
  <c r="L66" i="9"/>
  <c r="I66" i="9"/>
  <c r="F66" i="9"/>
  <c r="B66" i="9"/>
  <c r="CY65" i="9"/>
  <c r="CX65" i="9"/>
  <c r="CR65" i="9"/>
  <c r="CO65" i="9"/>
  <c r="CL65" i="9"/>
  <c r="CI65" i="9"/>
  <c r="CF65" i="9"/>
  <c r="BY65" i="9"/>
  <c r="BP65" i="9"/>
  <c r="BK65" i="9"/>
  <c r="BG65" i="9"/>
  <c r="BB65" i="9"/>
  <c r="AY65" i="9"/>
  <c r="AV65" i="9"/>
  <c r="AS65" i="9"/>
  <c r="AP65" i="9"/>
  <c r="AM65" i="9"/>
  <c r="AJ65" i="9"/>
  <c r="AG65" i="9"/>
  <c r="AD65" i="9"/>
  <c r="X65" i="9"/>
  <c r="U65" i="9"/>
  <c r="R65" i="9"/>
  <c r="O65" i="9"/>
  <c r="L65" i="9"/>
  <c r="I65" i="9"/>
  <c r="F65" i="9"/>
  <c r="B65" i="9"/>
  <c r="CY64" i="9"/>
  <c r="CX64" i="9"/>
  <c r="CR64" i="9"/>
  <c r="CO64" i="9"/>
  <c r="CL64" i="9"/>
  <c r="CI64" i="9"/>
  <c r="CF64" i="9"/>
  <c r="BY64" i="9"/>
  <c r="BP64" i="9"/>
  <c r="BK64" i="9"/>
  <c r="BG64" i="9"/>
  <c r="BB64" i="9"/>
  <c r="AY64" i="9"/>
  <c r="AV64" i="9"/>
  <c r="AS64" i="9"/>
  <c r="AP64" i="9"/>
  <c r="AM64" i="9"/>
  <c r="AJ64" i="9"/>
  <c r="AG64" i="9"/>
  <c r="AD64" i="9"/>
  <c r="X64" i="9"/>
  <c r="U64" i="9"/>
  <c r="R64" i="9"/>
  <c r="O64" i="9"/>
  <c r="L64" i="9"/>
  <c r="I64" i="9"/>
  <c r="F64" i="9"/>
  <c r="B64" i="9"/>
  <c r="CY63" i="9"/>
  <c r="CX63" i="9"/>
  <c r="CR63" i="9"/>
  <c r="CO63" i="9"/>
  <c r="CL63" i="9"/>
  <c r="CI63" i="9"/>
  <c r="CF63" i="9"/>
  <c r="BY63" i="9"/>
  <c r="BP63" i="9"/>
  <c r="BK63" i="9"/>
  <c r="BG63" i="9"/>
  <c r="BB63" i="9"/>
  <c r="AY63" i="9"/>
  <c r="AV63" i="9"/>
  <c r="AS63" i="9"/>
  <c r="AP63" i="9"/>
  <c r="AM63" i="9"/>
  <c r="AJ63" i="9"/>
  <c r="AG63" i="9"/>
  <c r="AD63" i="9"/>
  <c r="X63" i="9"/>
  <c r="U63" i="9"/>
  <c r="R63" i="9"/>
  <c r="O63" i="9"/>
  <c r="L63" i="9"/>
  <c r="I63" i="9"/>
  <c r="F63" i="9"/>
  <c r="B63" i="9"/>
  <c r="CY62" i="9"/>
  <c r="CX62" i="9"/>
  <c r="CR62" i="9"/>
  <c r="CO62" i="9"/>
  <c r="CL62" i="9"/>
  <c r="CI62" i="9"/>
  <c r="CF62" i="9"/>
  <c r="BY62" i="9"/>
  <c r="BP62" i="9"/>
  <c r="BK62" i="9"/>
  <c r="BG62" i="9"/>
  <c r="BB62" i="9"/>
  <c r="AY62" i="9"/>
  <c r="AV62" i="9"/>
  <c r="AS62" i="9"/>
  <c r="AP62" i="9"/>
  <c r="AM62" i="9"/>
  <c r="AJ62" i="9"/>
  <c r="AG62" i="9"/>
  <c r="AD62" i="9"/>
  <c r="X62" i="9"/>
  <c r="U62" i="9"/>
  <c r="R62" i="9"/>
  <c r="O62" i="9"/>
  <c r="L62" i="9"/>
  <c r="I62" i="9"/>
  <c r="F62" i="9"/>
  <c r="B62" i="9"/>
  <c r="CY61" i="9"/>
  <c r="CX61" i="9"/>
  <c r="CR61" i="9"/>
  <c r="CO61" i="9"/>
  <c r="CL61" i="9"/>
  <c r="CI61" i="9"/>
  <c r="CF61" i="9"/>
  <c r="BY61" i="9"/>
  <c r="BP61" i="9"/>
  <c r="BK61" i="9"/>
  <c r="BG61" i="9"/>
  <c r="BB61" i="9"/>
  <c r="AY61" i="9"/>
  <c r="AV61" i="9"/>
  <c r="AS61" i="9"/>
  <c r="AP61" i="9"/>
  <c r="AM61" i="9"/>
  <c r="AJ61" i="9"/>
  <c r="AG61" i="9"/>
  <c r="AD61" i="9"/>
  <c r="X61" i="9"/>
  <c r="U61" i="9"/>
  <c r="R61" i="9"/>
  <c r="O61" i="9"/>
  <c r="L61" i="9"/>
  <c r="I61" i="9"/>
  <c r="F61" i="9"/>
  <c r="B61" i="9"/>
  <c r="CY60" i="9"/>
  <c r="CX60" i="9"/>
  <c r="CR60" i="9"/>
  <c r="CO60" i="9"/>
  <c r="CL60" i="9"/>
  <c r="CI60" i="9"/>
  <c r="CF60" i="9"/>
  <c r="BY60" i="9"/>
  <c r="BP60" i="9"/>
  <c r="BK60" i="9"/>
  <c r="BG60" i="9"/>
  <c r="BB60" i="9"/>
  <c r="AY60" i="9"/>
  <c r="AV60" i="9"/>
  <c r="AS60" i="9"/>
  <c r="AP60" i="9"/>
  <c r="AM60" i="9"/>
  <c r="AJ60" i="9"/>
  <c r="AG60" i="9"/>
  <c r="AD60" i="9"/>
  <c r="X60" i="9"/>
  <c r="U60" i="9"/>
  <c r="R60" i="9"/>
  <c r="O60" i="9"/>
  <c r="L60" i="9"/>
  <c r="I60" i="9"/>
  <c r="F60" i="9"/>
  <c r="B60" i="9"/>
  <c r="CY59" i="9"/>
  <c r="CX59" i="9"/>
  <c r="CR59" i="9"/>
  <c r="CO59" i="9"/>
  <c r="CL59" i="9"/>
  <c r="CI59" i="9"/>
  <c r="CF59" i="9"/>
  <c r="BY59" i="9"/>
  <c r="BP59" i="9"/>
  <c r="BK59" i="9"/>
  <c r="BG59" i="9"/>
  <c r="BB59" i="9"/>
  <c r="AY59" i="9"/>
  <c r="AV59" i="9"/>
  <c r="AS59" i="9"/>
  <c r="AP59" i="9"/>
  <c r="AM59" i="9"/>
  <c r="AJ59" i="9"/>
  <c r="AG59" i="9"/>
  <c r="AD59" i="9"/>
  <c r="X59" i="9"/>
  <c r="U59" i="9"/>
  <c r="R59" i="9"/>
  <c r="O59" i="9"/>
  <c r="L59" i="9"/>
  <c r="I59" i="9"/>
  <c r="F59" i="9"/>
  <c r="B59" i="9"/>
  <c r="CY58" i="9"/>
  <c r="CX58" i="9"/>
  <c r="CR58" i="9"/>
  <c r="CO58" i="9"/>
  <c r="CL58" i="9"/>
  <c r="CI58" i="9"/>
  <c r="CF58" i="9"/>
  <c r="BY58" i="9"/>
  <c r="BP58" i="9"/>
  <c r="BK58" i="9"/>
  <c r="BG58" i="9"/>
  <c r="BB58" i="9"/>
  <c r="AY58" i="9"/>
  <c r="AV58" i="9"/>
  <c r="AS58" i="9"/>
  <c r="AP58" i="9"/>
  <c r="AM58" i="9"/>
  <c r="AJ58" i="9"/>
  <c r="AG58" i="9"/>
  <c r="AD58" i="9"/>
  <c r="X58" i="9"/>
  <c r="U58" i="9"/>
  <c r="R58" i="9"/>
  <c r="O58" i="9"/>
  <c r="L58" i="9"/>
  <c r="I58" i="9"/>
  <c r="F58" i="9"/>
  <c r="B58" i="9"/>
  <c r="CY57" i="9"/>
  <c r="CX57" i="9"/>
  <c r="CR57" i="9"/>
  <c r="CO57" i="9"/>
  <c r="CL57" i="9"/>
  <c r="CI57" i="9"/>
  <c r="CF57" i="9"/>
  <c r="BY57" i="9"/>
  <c r="BP57" i="9"/>
  <c r="BK57" i="9"/>
  <c r="BG57" i="9"/>
  <c r="BB57" i="9"/>
  <c r="AY57" i="9"/>
  <c r="AV57" i="9"/>
  <c r="AS57" i="9"/>
  <c r="AP57" i="9"/>
  <c r="AM57" i="9"/>
  <c r="AJ57" i="9"/>
  <c r="AG57" i="9"/>
  <c r="AD57" i="9"/>
  <c r="X57" i="9"/>
  <c r="U57" i="9"/>
  <c r="R57" i="9"/>
  <c r="O57" i="9"/>
  <c r="L57" i="9"/>
  <c r="I57" i="9"/>
  <c r="F57" i="9"/>
  <c r="B57" i="9"/>
  <c r="CY56" i="9"/>
  <c r="CX56" i="9"/>
  <c r="CR56" i="9"/>
  <c r="CO56" i="9"/>
  <c r="CL56" i="9"/>
  <c r="CI56" i="9"/>
  <c r="CF56" i="9"/>
  <c r="BY56" i="9"/>
  <c r="BP56" i="9"/>
  <c r="BK56" i="9"/>
  <c r="BG56" i="9"/>
  <c r="BB56" i="9"/>
  <c r="AY56" i="9"/>
  <c r="AV56" i="9"/>
  <c r="AS56" i="9"/>
  <c r="AP56" i="9"/>
  <c r="AM56" i="9"/>
  <c r="AJ56" i="9"/>
  <c r="AG56" i="9"/>
  <c r="AD56" i="9"/>
  <c r="X56" i="9"/>
  <c r="U56" i="9"/>
  <c r="R56" i="9"/>
  <c r="O56" i="9"/>
  <c r="L56" i="9"/>
  <c r="I56" i="9"/>
  <c r="F56" i="9"/>
  <c r="B56" i="9"/>
  <c r="CY55" i="9"/>
  <c r="CR55" i="9"/>
  <c r="CO55" i="9"/>
  <c r="CL55" i="9"/>
  <c r="CI55" i="9"/>
  <c r="CF55" i="9"/>
  <c r="BZ55" i="9"/>
  <c r="BP55" i="9"/>
  <c r="BK55" i="9"/>
  <c r="BG55" i="9"/>
  <c r="BB55" i="9"/>
  <c r="AY55" i="9"/>
  <c r="AV55" i="9"/>
  <c r="AS55" i="9"/>
  <c r="AP55" i="9"/>
  <c r="AM55" i="9"/>
  <c r="AK55" i="9"/>
  <c r="AK72" i="9" s="1"/>
  <c r="AJ72" i="9" s="1"/>
  <c r="AG55" i="9"/>
  <c r="AD55" i="9"/>
  <c r="X55" i="9"/>
  <c r="U55" i="9"/>
  <c r="R55" i="9"/>
  <c r="O55" i="9"/>
  <c r="L55" i="9"/>
  <c r="I55" i="9"/>
  <c r="F55" i="9"/>
  <c r="B55" i="9"/>
  <c r="CY54" i="9"/>
  <c r="CX54" i="9"/>
  <c r="CR54" i="9"/>
  <c r="CO54" i="9"/>
  <c r="CL54" i="9"/>
  <c r="CI54" i="9"/>
  <c r="CF54" i="9"/>
  <c r="BY54" i="9"/>
  <c r="BP54" i="9"/>
  <c r="BK54" i="9"/>
  <c r="BG54" i="9"/>
  <c r="BB54" i="9"/>
  <c r="AY54" i="9"/>
  <c r="AV54" i="9"/>
  <c r="AS54" i="9"/>
  <c r="AP54" i="9"/>
  <c r="AM54" i="9"/>
  <c r="AJ54" i="9"/>
  <c r="AG54" i="9"/>
  <c r="AD54" i="9"/>
  <c r="X54" i="9"/>
  <c r="U54" i="9"/>
  <c r="R54" i="9"/>
  <c r="O54" i="9"/>
  <c r="L54" i="9"/>
  <c r="I54" i="9"/>
  <c r="F54" i="9"/>
  <c r="B54" i="9"/>
  <c r="CY53" i="9"/>
  <c r="CX53" i="9"/>
  <c r="CR53" i="9"/>
  <c r="CO53" i="9"/>
  <c r="CL53" i="9"/>
  <c r="CI53" i="9"/>
  <c r="CF53" i="9"/>
  <c r="BY53" i="9"/>
  <c r="BP53" i="9"/>
  <c r="BK53" i="9"/>
  <c r="BG53" i="9"/>
  <c r="BB53" i="9"/>
  <c r="AY53" i="9"/>
  <c r="AV53" i="9"/>
  <c r="AS53" i="9"/>
  <c r="AP53" i="9"/>
  <c r="AM53" i="9"/>
  <c r="AJ53" i="9"/>
  <c r="AG53" i="9"/>
  <c r="AD53" i="9"/>
  <c r="X53" i="9"/>
  <c r="U53" i="9"/>
  <c r="R53" i="9"/>
  <c r="O53" i="9"/>
  <c r="L53" i="9"/>
  <c r="I53" i="9"/>
  <c r="F53" i="9"/>
  <c r="B53" i="9"/>
  <c r="CY52" i="9"/>
  <c r="CX52" i="9"/>
  <c r="CR52" i="9"/>
  <c r="CO52" i="9"/>
  <c r="CL52" i="9"/>
  <c r="CI52" i="9"/>
  <c r="CF52" i="9"/>
  <c r="BY52" i="9"/>
  <c r="BP52" i="9"/>
  <c r="BK52" i="9"/>
  <c r="BG52" i="9"/>
  <c r="BB52" i="9"/>
  <c r="AY52" i="9"/>
  <c r="AV52" i="9"/>
  <c r="AS52" i="9"/>
  <c r="AP52" i="9"/>
  <c r="AM52" i="9"/>
  <c r="AJ52" i="9"/>
  <c r="AG52" i="9"/>
  <c r="AD52" i="9"/>
  <c r="X52" i="9"/>
  <c r="U52" i="9"/>
  <c r="R52" i="9"/>
  <c r="O52" i="9"/>
  <c r="L52" i="9"/>
  <c r="I52" i="9"/>
  <c r="F52" i="9"/>
  <c r="B52" i="9"/>
  <c r="CY51" i="9"/>
  <c r="CX51" i="9"/>
  <c r="CR51" i="9"/>
  <c r="CO51" i="9"/>
  <c r="CL51" i="9"/>
  <c r="CI51" i="9"/>
  <c r="CF51" i="9"/>
  <c r="BY51" i="9"/>
  <c r="BP51" i="9"/>
  <c r="BK51" i="9"/>
  <c r="BG51" i="9"/>
  <c r="BB51" i="9"/>
  <c r="AY51" i="9"/>
  <c r="AV51" i="9"/>
  <c r="AS51" i="9"/>
  <c r="AP51" i="9"/>
  <c r="AM51" i="9"/>
  <c r="AJ51" i="9"/>
  <c r="AG51" i="9"/>
  <c r="AD51" i="9"/>
  <c r="X51" i="9"/>
  <c r="U51" i="9"/>
  <c r="R51" i="9"/>
  <c r="O51" i="9"/>
  <c r="L51" i="9"/>
  <c r="I51" i="9"/>
  <c r="F51" i="9"/>
  <c r="B51" i="9"/>
  <c r="CY50" i="9"/>
  <c r="CX50" i="9"/>
  <c r="CR50" i="9"/>
  <c r="CO50" i="9"/>
  <c r="CL50" i="9"/>
  <c r="CI50" i="9"/>
  <c r="CF50" i="9"/>
  <c r="BY50" i="9"/>
  <c r="BP50" i="9"/>
  <c r="BK50" i="9"/>
  <c r="BG50" i="9"/>
  <c r="BB50" i="9"/>
  <c r="AY50" i="9"/>
  <c r="AV50" i="9"/>
  <c r="AS50" i="9"/>
  <c r="AP50" i="9"/>
  <c r="AM50" i="9"/>
  <c r="AJ50" i="9"/>
  <c r="AG50" i="9"/>
  <c r="AD50" i="9"/>
  <c r="X50" i="9"/>
  <c r="U50" i="9"/>
  <c r="R50" i="9"/>
  <c r="O50" i="9"/>
  <c r="L50" i="9"/>
  <c r="I50" i="9"/>
  <c r="F50" i="9"/>
  <c r="B50" i="9"/>
  <c r="CY49" i="9"/>
  <c r="CX49" i="9"/>
  <c r="CR49" i="9"/>
  <c r="CO49" i="9"/>
  <c r="CL49" i="9"/>
  <c r="CI49" i="9"/>
  <c r="CF49" i="9"/>
  <c r="BY49" i="9"/>
  <c r="BP49" i="9"/>
  <c r="BK49" i="9"/>
  <c r="BG49" i="9"/>
  <c r="BB49" i="9"/>
  <c r="AY49" i="9"/>
  <c r="AV49" i="9"/>
  <c r="AS49" i="9"/>
  <c r="AP49" i="9"/>
  <c r="AM49" i="9"/>
  <c r="AJ49" i="9"/>
  <c r="AG49" i="9"/>
  <c r="AD49" i="9"/>
  <c r="X49" i="9"/>
  <c r="U49" i="9"/>
  <c r="R49" i="9"/>
  <c r="O49" i="9"/>
  <c r="L49" i="9"/>
  <c r="I49" i="9"/>
  <c r="F49" i="9"/>
  <c r="B49" i="9"/>
  <c r="CY48" i="9"/>
  <c r="CX48" i="9"/>
  <c r="CR48" i="9"/>
  <c r="CO48" i="9"/>
  <c r="CL48" i="9"/>
  <c r="CI48" i="9"/>
  <c r="CF48" i="9"/>
  <c r="BY48" i="9"/>
  <c r="BP48" i="9"/>
  <c r="BK48" i="9"/>
  <c r="BG48" i="9"/>
  <c r="BB48" i="9"/>
  <c r="AY48" i="9"/>
  <c r="AV48" i="9"/>
  <c r="AS48" i="9"/>
  <c r="AP48" i="9"/>
  <c r="AM48" i="9"/>
  <c r="AJ48" i="9"/>
  <c r="AG48" i="9"/>
  <c r="AD48" i="9"/>
  <c r="X48" i="9"/>
  <c r="U48" i="9"/>
  <c r="R48" i="9"/>
  <c r="O48" i="9"/>
  <c r="L48" i="9"/>
  <c r="I48" i="9"/>
  <c r="F48" i="9"/>
  <c r="B48" i="9"/>
  <c r="CY47" i="9"/>
  <c r="CX47" i="9"/>
  <c r="CR47" i="9"/>
  <c r="CO47" i="9"/>
  <c r="CL47" i="9"/>
  <c r="CI47" i="9"/>
  <c r="CF47" i="9"/>
  <c r="BY47" i="9"/>
  <c r="BP47" i="9"/>
  <c r="BK47" i="9"/>
  <c r="BG47" i="9"/>
  <c r="BB47" i="9"/>
  <c r="AY47" i="9"/>
  <c r="AV47" i="9"/>
  <c r="AS47" i="9"/>
  <c r="AP47" i="9"/>
  <c r="AM47" i="9"/>
  <c r="AJ47" i="9"/>
  <c r="AG47" i="9"/>
  <c r="AD47" i="9"/>
  <c r="X47" i="9"/>
  <c r="U47" i="9"/>
  <c r="R47" i="9"/>
  <c r="O47" i="9"/>
  <c r="L47" i="9"/>
  <c r="I47" i="9"/>
  <c r="F47" i="9"/>
  <c r="B47" i="9"/>
  <c r="CY46" i="9"/>
  <c r="CX46" i="9"/>
  <c r="CR46" i="9"/>
  <c r="CO46" i="9"/>
  <c r="CL46" i="9"/>
  <c r="CI46" i="9"/>
  <c r="CF46" i="9"/>
  <c r="BY46" i="9"/>
  <c r="BP46" i="9"/>
  <c r="BK46" i="9"/>
  <c r="BG46" i="9"/>
  <c r="BB46" i="9"/>
  <c r="AY46" i="9"/>
  <c r="AV46" i="9"/>
  <c r="AS46" i="9"/>
  <c r="AP46" i="9"/>
  <c r="AM46" i="9"/>
  <c r="AJ46" i="9"/>
  <c r="AG46" i="9"/>
  <c r="AD46" i="9"/>
  <c r="X46" i="9"/>
  <c r="U46" i="9"/>
  <c r="R46" i="9"/>
  <c r="O46" i="9"/>
  <c r="L46" i="9"/>
  <c r="I46" i="9"/>
  <c r="F46" i="9"/>
  <c r="B46" i="9"/>
  <c r="CT45" i="9"/>
  <c r="CT72" i="9" s="1"/>
  <c r="CS45" i="9"/>
  <c r="CS72" i="9" s="1"/>
  <c r="CO45" i="9"/>
  <c r="CL45" i="9"/>
  <c r="CI45" i="9"/>
  <c r="CF45" i="9"/>
  <c r="CC45" i="9"/>
  <c r="CC72" i="9" s="1"/>
  <c r="BZ45" i="9"/>
  <c r="BP45" i="9"/>
  <c r="BL45" i="9"/>
  <c r="BL72" i="9" s="1"/>
  <c r="BG45" i="9"/>
  <c r="BB45" i="9"/>
  <c r="AY45" i="9"/>
  <c r="AV45" i="9"/>
  <c r="AS45" i="9"/>
  <c r="AP45" i="9"/>
  <c r="AM45" i="9"/>
  <c r="AJ45" i="9"/>
  <c r="AG45" i="9"/>
  <c r="AD45" i="9"/>
  <c r="AB45" i="9"/>
  <c r="AA45" i="9"/>
  <c r="X45" i="9"/>
  <c r="U45" i="9"/>
  <c r="R45" i="9"/>
  <c r="O45" i="9"/>
  <c r="L45" i="9"/>
  <c r="I45" i="9"/>
  <c r="F45" i="9"/>
  <c r="B45" i="9"/>
  <c r="CY44" i="9"/>
  <c r="CX44" i="9"/>
  <c r="CR44" i="9"/>
  <c r="CO44" i="9"/>
  <c r="CL44" i="9"/>
  <c r="CI44" i="9"/>
  <c r="CF44" i="9"/>
  <c r="BY44" i="9"/>
  <c r="BP44" i="9"/>
  <c r="BK44" i="9"/>
  <c r="BG44" i="9"/>
  <c r="BB44" i="9"/>
  <c r="AY44" i="9"/>
  <c r="AV44" i="9"/>
  <c r="AS44" i="9"/>
  <c r="AP44" i="9"/>
  <c r="AM44" i="9"/>
  <c r="AJ44" i="9"/>
  <c r="AG44" i="9"/>
  <c r="AD44" i="9"/>
  <c r="X44" i="9"/>
  <c r="U44" i="9"/>
  <c r="R44" i="9"/>
  <c r="O44" i="9"/>
  <c r="L44" i="9"/>
  <c r="I44" i="9"/>
  <c r="F44" i="9"/>
  <c r="B44" i="9"/>
  <c r="CY43" i="9"/>
  <c r="CX43" i="9"/>
  <c r="CR43" i="9"/>
  <c r="CO43" i="9"/>
  <c r="CL43" i="9"/>
  <c r="CI43" i="9"/>
  <c r="CF43" i="9"/>
  <c r="BY43" i="9"/>
  <c r="BP43" i="9"/>
  <c r="BK43" i="9"/>
  <c r="BG43" i="9"/>
  <c r="BB43" i="9"/>
  <c r="AY43" i="9"/>
  <c r="AV43" i="9"/>
  <c r="AS43" i="9"/>
  <c r="AP43" i="9"/>
  <c r="AM43" i="9"/>
  <c r="AJ43" i="9"/>
  <c r="AG43" i="9"/>
  <c r="AD43" i="9"/>
  <c r="X43" i="9"/>
  <c r="U43" i="9"/>
  <c r="R43" i="9"/>
  <c r="O43" i="9"/>
  <c r="L43" i="9"/>
  <c r="I43" i="9"/>
  <c r="F43" i="9"/>
  <c r="B43" i="9"/>
  <c r="CY42" i="9"/>
  <c r="CX42" i="9"/>
  <c r="CR42" i="9"/>
  <c r="CO42" i="9"/>
  <c r="CL42" i="9"/>
  <c r="CI42" i="9"/>
  <c r="CF42" i="9"/>
  <c r="BY42" i="9"/>
  <c r="BP42" i="9"/>
  <c r="BK42" i="9"/>
  <c r="BG42" i="9"/>
  <c r="BB42" i="9"/>
  <c r="AY42" i="9"/>
  <c r="AV42" i="9"/>
  <c r="AS42" i="9"/>
  <c r="AP42" i="9"/>
  <c r="AM42" i="9"/>
  <c r="AJ42" i="9"/>
  <c r="AG42" i="9"/>
  <c r="AD42" i="9"/>
  <c r="X42" i="9"/>
  <c r="U42" i="9"/>
  <c r="R42" i="9"/>
  <c r="O42" i="9"/>
  <c r="L42" i="9"/>
  <c r="I42" i="9"/>
  <c r="F42" i="9"/>
  <c r="B42" i="9"/>
  <c r="CY41" i="9"/>
  <c r="CX41" i="9"/>
  <c r="CR41" i="9"/>
  <c r="CO41" i="9"/>
  <c r="CL41" i="9"/>
  <c r="CI41" i="9"/>
  <c r="CF41" i="9"/>
  <c r="BY41" i="9"/>
  <c r="BP41" i="9"/>
  <c r="BK41" i="9"/>
  <c r="BG41" i="9"/>
  <c r="BB41" i="9"/>
  <c r="AY41" i="9"/>
  <c r="AV41" i="9"/>
  <c r="AS41" i="9"/>
  <c r="AP41" i="9"/>
  <c r="AM41" i="9"/>
  <c r="AJ41" i="9"/>
  <c r="AG41" i="9"/>
  <c r="AD41" i="9"/>
  <c r="X41" i="9"/>
  <c r="U41" i="9"/>
  <c r="R41" i="9"/>
  <c r="O41" i="9"/>
  <c r="L41" i="9"/>
  <c r="I41" i="9"/>
  <c r="F41" i="9"/>
  <c r="B41" i="9"/>
  <c r="CY40" i="9"/>
  <c r="CX40" i="9"/>
  <c r="CR40" i="9"/>
  <c r="CO40" i="9"/>
  <c r="CL40" i="9"/>
  <c r="CI40" i="9"/>
  <c r="CF40" i="9"/>
  <c r="BY40" i="9"/>
  <c r="BP40" i="9"/>
  <c r="BK40" i="9"/>
  <c r="BG40" i="9"/>
  <c r="BB40" i="9"/>
  <c r="AY40" i="9"/>
  <c r="AV40" i="9"/>
  <c r="AS40" i="9"/>
  <c r="AP40" i="9"/>
  <c r="AM40" i="9"/>
  <c r="AJ40" i="9"/>
  <c r="AG40" i="9"/>
  <c r="AD40" i="9"/>
  <c r="X40" i="9"/>
  <c r="U40" i="9"/>
  <c r="R40" i="9"/>
  <c r="O40" i="9"/>
  <c r="L40" i="9"/>
  <c r="I40" i="9"/>
  <c r="F40" i="9"/>
  <c r="B40" i="9"/>
  <c r="CY39" i="9"/>
  <c r="CX39" i="9"/>
  <c r="CR39" i="9"/>
  <c r="CO39" i="9"/>
  <c r="CL39" i="9"/>
  <c r="CI39" i="9"/>
  <c r="CF39" i="9"/>
  <c r="BY39" i="9"/>
  <c r="BP39" i="9"/>
  <c r="BK39" i="9"/>
  <c r="BG39" i="9"/>
  <c r="BB39" i="9"/>
  <c r="AY39" i="9"/>
  <c r="AV39" i="9"/>
  <c r="AS39" i="9"/>
  <c r="AP39" i="9"/>
  <c r="AM39" i="9"/>
  <c r="AJ39" i="9"/>
  <c r="AG39" i="9"/>
  <c r="AD39" i="9"/>
  <c r="X39" i="9"/>
  <c r="U39" i="9"/>
  <c r="R39" i="9"/>
  <c r="O39" i="9"/>
  <c r="L39" i="9"/>
  <c r="I39" i="9"/>
  <c r="F39" i="9"/>
  <c r="B39" i="9"/>
  <c r="CY38" i="9"/>
  <c r="CX38" i="9"/>
  <c r="CR38" i="9"/>
  <c r="CO38" i="9"/>
  <c r="CL38" i="9"/>
  <c r="CI38" i="9"/>
  <c r="CF38" i="9"/>
  <c r="BY38" i="9"/>
  <c r="BP38" i="9"/>
  <c r="BK38" i="9"/>
  <c r="BG38" i="9"/>
  <c r="BB38" i="9"/>
  <c r="AY38" i="9"/>
  <c r="AV38" i="9"/>
  <c r="AS38" i="9"/>
  <c r="AP38" i="9"/>
  <c r="AM38" i="9"/>
  <c r="AJ38" i="9"/>
  <c r="AG38" i="9"/>
  <c r="AD38" i="9"/>
  <c r="X38" i="9"/>
  <c r="U38" i="9"/>
  <c r="R38" i="9"/>
  <c r="O38" i="9"/>
  <c r="L38" i="9"/>
  <c r="I38" i="9"/>
  <c r="F38" i="9"/>
  <c r="B38" i="9"/>
  <c r="CY37" i="9"/>
  <c r="CX37" i="9"/>
  <c r="CR37" i="9"/>
  <c r="CO37" i="9"/>
  <c r="CL37" i="9"/>
  <c r="CI37" i="9"/>
  <c r="CF37" i="9"/>
  <c r="BY37" i="9"/>
  <c r="BP37" i="9"/>
  <c r="BK37" i="9"/>
  <c r="BG37" i="9"/>
  <c r="BB37" i="9"/>
  <c r="AY37" i="9"/>
  <c r="AV37" i="9"/>
  <c r="AS37" i="9"/>
  <c r="AP37" i="9"/>
  <c r="AM37" i="9"/>
  <c r="AJ37" i="9"/>
  <c r="AG37" i="9"/>
  <c r="AD37" i="9"/>
  <c r="X37" i="9"/>
  <c r="U37" i="9"/>
  <c r="R37" i="9"/>
  <c r="O37" i="9"/>
  <c r="L37" i="9"/>
  <c r="I37" i="9"/>
  <c r="F37" i="9"/>
  <c r="B37" i="9"/>
  <c r="CY36" i="9"/>
  <c r="CX36" i="9"/>
  <c r="CR36" i="9"/>
  <c r="CO36" i="9"/>
  <c r="CL36" i="9"/>
  <c r="CI36" i="9"/>
  <c r="CF36" i="9"/>
  <c r="BY36" i="9"/>
  <c r="BP36" i="9"/>
  <c r="BK36" i="9"/>
  <c r="BG36" i="9"/>
  <c r="BB36" i="9"/>
  <c r="AY36" i="9"/>
  <c r="AV36" i="9"/>
  <c r="AS36" i="9"/>
  <c r="AP36" i="9"/>
  <c r="AM36" i="9"/>
  <c r="AJ36" i="9"/>
  <c r="AG36" i="9"/>
  <c r="AD36" i="9"/>
  <c r="X36" i="9"/>
  <c r="U36" i="9"/>
  <c r="R36" i="9"/>
  <c r="O36" i="9"/>
  <c r="L36" i="9"/>
  <c r="I36" i="9"/>
  <c r="F36" i="9"/>
  <c r="B36" i="9"/>
  <c r="CY35" i="9"/>
  <c r="CR35" i="9"/>
  <c r="CO35" i="9"/>
  <c r="CL35" i="9"/>
  <c r="CI35" i="9"/>
  <c r="CF35" i="9"/>
  <c r="BZ35" i="9"/>
  <c r="CX35" i="9" s="1"/>
  <c r="BP35" i="9"/>
  <c r="BK35" i="9"/>
  <c r="BG35" i="9"/>
  <c r="BB35" i="9"/>
  <c r="AY35" i="9"/>
  <c r="AV35" i="9"/>
  <c r="AS35" i="9"/>
  <c r="AP35" i="9"/>
  <c r="AM35" i="9"/>
  <c r="AJ35" i="9"/>
  <c r="AG35" i="9"/>
  <c r="AD35" i="9"/>
  <c r="X35" i="9"/>
  <c r="U35" i="9"/>
  <c r="R35" i="9"/>
  <c r="O35" i="9"/>
  <c r="L35" i="9"/>
  <c r="I35" i="9"/>
  <c r="F35" i="9"/>
  <c r="B35" i="9"/>
  <c r="CY34" i="9"/>
  <c r="CX34" i="9"/>
  <c r="CR34" i="9"/>
  <c r="CO34" i="9"/>
  <c r="CL34" i="9"/>
  <c r="CI34" i="9"/>
  <c r="CF34" i="9"/>
  <c r="BY34" i="9"/>
  <c r="BP34" i="9"/>
  <c r="BK34" i="9"/>
  <c r="BG34" i="9"/>
  <c r="BB34" i="9"/>
  <c r="AY34" i="9"/>
  <c r="AV34" i="9"/>
  <c r="AS34" i="9"/>
  <c r="AP34" i="9"/>
  <c r="AM34" i="9"/>
  <c r="AJ34" i="9"/>
  <c r="AG34" i="9"/>
  <c r="AD34" i="9"/>
  <c r="X34" i="9"/>
  <c r="U34" i="9"/>
  <c r="R34" i="9"/>
  <c r="O34" i="9"/>
  <c r="L34" i="9"/>
  <c r="I34" i="9"/>
  <c r="F34" i="9"/>
  <c r="B34" i="9"/>
  <c r="CY33" i="9"/>
  <c r="CX33" i="9"/>
  <c r="CR33" i="9"/>
  <c r="CO33" i="9"/>
  <c r="CL33" i="9"/>
  <c r="CI33" i="9"/>
  <c r="CF33" i="9"/>
  <c r="BY33" i="9"/>
  <c r="BP33" i="9"/>
  <c r="BK33" i="9"/>
  <c r="BG33" i="9"/>
  <c r="BB33" i="9"/>
  <c r="AY33" i="9"/>
  <c r="AV33" i="9"/>
  <c r="AS33" i="9"/>
  <c r="AP33" i="9"/>
  <c r="AM33" i="9"/>
  <c r="AJ33" i="9"/>
  <c r="AG33" i="9"/>
  <c r="AD33" i="9"/>
  <c r="X33" i="9"/>
  <c r="U33" i="9"/>
  <c r="R33" i="9"/>
  <c r="O33" i="9"/>
  <c r="L33" i="9"/>
  <c r="I33" i="9"/>
  <c r="F33" i="9"/>
  <c r="B33" i="9"/>
  <c r="CY32" i="9"/>
  <c r="CX32" i="9"/>
  <c r="CR32" i="9"/>
  <c r="CO32" i="9"/>
  <c r="CL32" i="9"/>
  <c r="CI32" i="9"/>
  <c r="CF32" i="9"/>
  <c r="BY32" i="9"/>
  <c r="BP32" i="9"/>
  <c r="BK32" i="9"/>
  <c r="BG32" i="9"/>
  <c r="BB32" i="9"/>
  <c r="AY32" i="9"/>
  <c r="AV32" i="9"/>
  <c r="AS32" i="9"/>
  <c r="AP32" i="9"/>
  <c r="AM32" i="9"/>
  <c r="AJ32" i="9"/>
  <c r="AG32" i="9"/>
  <c r="AD32" i="9"/>
  <c r="X32" i="9"/>
  <c r="U32" i="9"/>
  <c r="R32" i="9"/>
  <c r="O32" i="9"/>
  <c r="L32" i="9"/>
  <c r="I32" i="9"/>
  <c r="F32" i="9"/>
  <c r="B32" i="9"/>
  <c r="CY31" i="9"/>
  <c r="CX31" i="9"/>
  <c r="CR31" i="9"/>
  <c r="CO31" i="9"/>
  <c r="CL31" i="9"/>
  <c r="CI31" i="9"/>
  <c r="CF31" i="9"/>
  <c r="BY31" i="9"/>
  <c r="BP31" i="9"/>
  <c r="BK31" i="9"/>
  <c r="BG31" i="9"/>
  <c r="BB31" i="9"/>
  <c r="AY31" i="9"/>
  <c r="AV31" i="9"/>
  <c r="AS31" i="9"/>
  <c r="AP31" i="9"/>
  <c r="AM31" i="9"/>
  <c r="AJ31" i="9"/>
  <c r="AG31" i="9"/>
  <c r="AD31" i="9"/>
  <c r="X31" i="9"/>
  <c r="U31" i="9"/>
  <c r="R31" i="9"/>
  <c r="O31" i="9"/>
  <c r="L31" i="9"/>
  <c r="I31" i="9"/>
  <c r="F31" i="9"/>
  <c r="B31" i="9"/>
  <c r="CY30" i="9"/>
  <c r="CX30" i="9"/>
  <c r="CR30" i="9"/>
  <c r="CO30" i="9"/>
  <c r="CL30" i="9"/>
  <c r="CI30" i="9"/>
  <c r="CF30" i="9"/>
  <c r="BY30" i="9"/>
  <c r="BP30" i="9"/>
  <c r="BK30" i="9"/>
  <c r="BG30" i="9"/>
  <c r="BB30" i="9"/>
  <c r="AY30" i="9"/>
  <c r="AV30" i="9"/>
  <c r="AS30" i="9"/>
  <c r="AP30" i="9"/>
  <c r="AM30" i="9"/>
  <c r="AJ30" i="9"/>
  <c r="AG30" i="9"/>
  <c r="AD30" i="9"/>
  <c r="X30" i="9"/>
  <c r="U30" i="9"/>
  <c r="R30" i="9"/>
  <c r="O30" i="9"/>
  <c r="L30" i="9"/>
  <c r="I30" i="9"/>
  <c r="F30" i="9"/>
  <c r="B30" i="9"/>
  <c r="CR29" i="9"/>
  <c r="CO29" i="9"/>
  <c r="CL29" i="9"/>
  <c r="CI29" i="9"/>
  <c r="CF29" i="9"/>
  <c r="CE29" i="9"/>
  <c r="BY29" i="9"/>
  <c r="BP29" i="9"/>
  <c r="BK29" i="9"/>
  <c r="BG29" i="9"/>
  <c r="BB29" i="9"/>
  <c r="AY29" i="9"/>
  <c r="AV29" i="9"/>
  <c r="AS29" i="9"/>
  <c r="AP29" i="9"/>
  <c r="AM29" i="9"/>
  <c r="AJ29" i="9"/>
  <c r="AG29" i="9"/>
  <c r="AD29" i="9"/>
  <c r="AB29" i="9"/>
  <c r="AA29" i="9"/>
  <c r="AA72" i="9" s="1"/>
  <c r="X29" i="9"/>
  <c r="U29" i="9"/>
  <c r="R29" i="9"/>
  <c r="O29" i="9"/>
  <c r="L29" i="9"/>
  <c r="I29" i="9"/>
  <c r="F29" i="9"/>
  <c r="B29" i="9"/>
  <c r="CY28" i="9"/>
  <c r="CR28" i="9"/>
  <c r="CO28" i="9"/>
  <c r="CL28" i="9"/>
  <c r="CI28" i="9"/>
  <c r="CF28" i="9"/>
  <c r="CB28" i="9"/>
  <c r="BZ28" i="9"/>
  <c r="BP28" i="9"/>
  <c r="BK28" i="9"/>
  <c r="BG28" i="9"/>
  <c r="BB28" i="9"/>
  <c r="AY28" i="9"/>
  <c r="AV28" i="9"/>
  <c r="AS28" i="9"/>
  <c r="AP28" i="9"/>
  <c r="AM28" i="9"/>
  <c r="AJ28" i="9"/>
  <c r="AG28" i="9"/>
  <c r="AD28" i="9"/>
  <c r="AB28" i="9"/>
  <c r="X28" i="9"/>
  <c r="U28" i="9"/>
  <c r="R28" i="9"/>
  <c r="O28" i="9"/>
  <c r="L28" i="9"/>
  <c r="I28" i="9"/>
  <c r="F28" i="9"/>
  <c r="B28" i="9"/>
  <c r="CY27" i="9"/>
  <c r="CX27" i="9"/>
  <c r="CR27" i="9"/>
  <c r="CO27" i="9"/>
  <c r="CL27" i="9"/>
  <c r="CI27" i="9"/>
  <c r="CF27" i="9"/>
  <c r="BY27" i="9"/>
  <c r="BP27" i="9"/>
  <c r="BK27" i="9"/>
  <c r="BG27" i="9"/>
  <c r="BB27" i="9"/>
  <c r="AY27" i="9"/>
  <c r="AV27" i="9"/>
  <c r="AS27" i="9"/>
  <c r="AP27" i="9"/>
  <c r="AM27" i="9"/>
  <c r="AJ27" i="9"/>
  <c r="AG27" i="9"/>
  <c r="AD27" i="9"/>
  <c r="X27" i="9"/>
  <c r="U27" i="9"/>
  <c r="R27" i="9"/>
  <c r="O27" i="9"/>
  <c r="L27" i="9"/>
  <c r="I27" i="9"/>
  <c r="F27" i="9"/>
  <c r="B27" i="9"/>
  <c r="CY26" i="9"/>
  <c r="CX26" i="9"/>
  <c r="CR26" i="9"/>
  <c r="CO26" i="9"/>
  <c r="CL26" i="9"/>
  <c r="CI26" i="9"/>
  <c r="CF26" i="9"/>
  <c r="BY26" i="9"/>
  <c r="BP26" i="9"/>
  <c r="BK26" i="9"/>
  <c r="BG26" i="9"/>
  <c r="BB26" i="9"/>
  <c r="AY26" i="9"/>
  <c r="AV26" i="9"/>
  <c r="AS26" i="9"/>
  <c r="AP26" i="9"/>
  <c r="AM26" i="9"/>
  <c r="AJ26" i="9"/>
  <c r="AG26" i="9"/>
  <c r="AD26" i="9"/>
  <c r="X26" i="9"/>
  <c r="U26" i="9"/>
  <c r="R26" i="9"/>
  <c r="O26" i="9"/>
  <c r="L26" i="9"/>
  <c r="I26" i="9"/>
  <c r="F26" i="9"/>
  <c r="B26" i="9"/>
  <c r="CY25" i="9"/>
  <c r="CX25" i="9"/>
  <c r="CR25" i="9"/>
  <c r="CO25" i="9"/>
  <c r="CL25" i="9"/>
  <c r="CI25" i="9"/>
  <c r="CF25" i="9"/>
  <c r="BY25" i="9"/>
  <c r="BP25" i="9"/>
  <c r="BK25" i="9"/>
  <c r="BG25" i="9"/>
  <c r="BB25" i="9"/>
  <c r="AY25" i="9"/>
  <c r="AV25" i="9"/>
  <c r="AS25" i="9"/>
  <c r="AP25" i="9"/>
  <c r="AM25" i="9"/>
  <c r="AJ25" i="9"/>
  <c r="AG25" i="9"/>
  <c r="AD25" i="9"/>
  <c r="X25" i="9"/>
  <c r="U25" i="9"/>
  <c r="R25" i="9"/>
  <c r="O25" i="9"/>
  <c r="L25" i="9"/>
  <c r="I25" i="9"/>
  <c r="F25" i="9"/>
  <c r="B25" i="9"/>
  <c r="CY24" i="9"/>
  <c r="CX24" i="9"/>
  <c r="CR24" i="9"/>
  <c r="CO24" i="9"/>
  <c r="CL24" i="9"/>
  <c r="CI24" i="9"/>
  <c r="CF24" i="9"/>
  <c r="BY24" i="9"/>
  <c r="BP24" i="9"/>
  <c r="BK24" i="9"/>
  <c r="BG24" i="9"/>
  <c r="BB24" i="9"/>
  <c r="AY24" i="9"/>
  <c r="AV24" i="9"/>
  <c r="AS24" i="9"/>
  <c r="AP24" i="9"/>
  <c r="AM24" i="9"/>
  <c r="AJ24" i="9"/>
  <c r="AG24" i="9"/>
  <c r="AD24" i="9"/>
  <c r="X24" i="9"/>
  <c r="U24" i="9"/>
  <c r="R24" i="9"/>
  <c r="O24" i="9"/>
  <c r="L24" i="9"/>
  <c r="I24" i="9"/>
  <c r="F24" i="9"/>
  <c r="B24" i="9"/>
  <c r="CY23" i="9"/>
  <c r="CX23" i="9"/>
  <c r="CR23" i="9"/>
  <c r="CO23" i="9"/>
  <c r="CL23" i="9"/>
  <c r="CI23" i="9"/>
  <c r="CF23" i="9"/>
  <c r="BY23" i="9"/>
  <c r="BP23" i="9"/>
  <c r="BK23" i="9"/>
  <c r="BG23" i="9"/>
  <c r="BB23" i="9"/>
  <c r="AY23" i="9"/>
  <c r="AV23" i="9"/>
  <c r="AS23" i="9"/>
  <c r="AP23" i="9"/>
  <c r="AM23" i="9"/>
  <c r="AJ23" i="9"/>
  <c r="AG23" i="9"/>
  <c r="AD23" i="9"/>
  <c r="X23" i="9"/>
  <c r="U23" i="9"/>
  <c r="R23" i="9"/>
  <c r="O23" i="9"/>
  <c r="L23" i="9"/>
  <c r="I23" i="9"/>
  <c r="F23" i="9"/>
  <c r="B23" i="9"/>
  <c r="CY22" i="9"/>
  <c r="CX22" i="9"/>
  <c r="CR22" i="9"/>
  <c r="CO22" i="9"/>
  <c r="CL22" i="9"/>
  <c r="CI22" i="9"/>
  <c r="CF22" i="9"/>
  <c r="BY22" i="9"/>
  <c r="BP22" i="9"/>
  <c r="BK22" i="9"/>
  <c r="BG22" i="9"/>
  <c r="BB22" i="9"/>
  <c r="AY22" i="9"/>
  <c r="AV22" i="9"/>
  <c r="AS22" i="9"/>
  <c r="AP22" i="9"/>
  <c r="AM22" i="9"/>
  <c r="AJ22" i="9"/>
  <c r="AG22" i="9"/>
  <c r="AD22" i="9"/>
  <c r="X22" i="9"/>
  <c r="U22" i="9"/>
  <c r="R22" i="9"/>
  <c r="O22" i="9"/>
  <c r="L22" i="9"/>
  <c r="I22" i="9"/>
  <c r="F22" i="9"/>
  <c r="B22" i="9"/>
  <c r="CY21" i="9"/>
  <c r="CX21" i="9"/>
  <c r="CR21" i="9"/>
  <c r="CO21" i="9"/>
  <c r="CL21" i="9"/>
  <c r="CI21" i="9"/>
  <c r="CF21" i="9"/>
  <c r="BY21" i="9"/>
  <c r="BP21" i="9"/>
  <c r="BK21" i="9"/>
  <c r="BG21" i="9"/>
  <c r="BB21" i="9"/>
  <c r="AY21" i="9"/>
  <c r="AV21" i="9"/>
  <c r="AS21" i="9"/>
  <c r="AP21" i="9"/>
  <c r="AM21" i="9"/>
  <c r="AJ21" i="9"/>
  <c r="AG21" i="9"/>
  <c r="AD21" i="9"/>
  <c r="X21" i="9"/>
  <c r="U21" i="9"/>
  <c r="R21" i="9"/>
  <c r="O21" i="9"/>
  <c r="L21" i="9"/>
  <c r="I21" i="9"/>
  <c r="F21" i="9"/>
  <c r="B21" i="9"/>
  <c r="CY20" i="9"/>
  <c r="CX20" i="9"/>
  <c r="CR20" i="9"/>
  <c r="CO20" i="9"/>
  <c r="CL20" i="9"/>
  <c r="CI20" i="9"/>
  <c r="CF20" i="9"/>
  <c r="BY20" i="9"/>
  <c r="BP20" i="9"/>
  <c r="BK20" i="9"/>
  <c r="BG20" i="9"/>
  <c r="BB20" i="9"/>
  <c r="AY20" i="9"/>
  <c r="AV20" i="9"/>
  <c r="AS20" i="9"/>
  <c r="AP20" i="9"/>
  <c r="AM20" i="9"/>
  <c r="AJ20" i="9"/>
  <c r="AG20" i="9"/>
  <c r="AD20" i="9"/>
  <c r="X20" i="9"/>
  <c r="U20" i="9"/>
  <c r="R20" i="9"/>
  <c r="O20" i="9"/>
  <c r="L20" i="9"/>
  <c r="I20" i="9"/>
  <c r="F20" i="9"/>
  <c r="B20" i="9"/>
  <c r="CY19" i="9"/>
  <c r="CX19" i="9"/>
  <c r="CR19" i="9"/>
  <c r="CO19" i="9"/>
  <c r="CL19" i="9"/>
  <c r="CI19" i="9"/>
  <c r="CF19" i="9"/>
  <c r="BY19" i="9"/>
  <c r="BP19" i="9"/>
  <c r="BK19" i="9"/>
  <c r="BG19" i="9"/>
  <c r="BB19" i="9"/>
  <c r="AY19" i="9"/>
  <c r="AV19" i="9"/>
  <c r="AS19" i="9"/>
  <c r="AP19" i="9"/>
  <c r="AM19" i="9"/>
  <c r="AJ19" i="9"/>
  <c r="AG19" i="9"/>
  <c r="AD19" i="9"/>
  <c r="X19" i="9"/>
  <c r="U19" i="9"/>
  <c r="R19" i="9"/>
  <c r="O19" i="9"/>
  <c r="L19" i="9"/>
  <c r="I19" i="9"/>
  <c r="F19" i="9"/>
  <c r="B19" i="9"/>
  <c r="CY18" i="9"/>
  <c r="CX18" i="9"/>
  <c r="CR18" i="9"/>
  <c r="CO18" i="9"/>
  <c r="CL18" i="9"/>
  <c r="CI18" i="9"/>
  <c r="CF18" i="9"/>
  <c r="BY18" i="9"/>
  <c r="BP18" i="9"/>
  <c r="BK18" i="9"/>
  <c r="BG18" i="9"/>
  <c r="BB18" i="9"/>
  <c r="AY18" i="9"/>
  <c r="AV18" i="9"/>
  <c r="AS18" i="9"/>
  <c r="AP18" i="9"/>
  <c r="AM18" i="9"/>
  <c r="AJ18" i="9"/>
  <c r="AG18" i="9"/>
  <c r="AD18" i="9"/>
  <c r="X18" i="9"/>
  <c r="U18" i="9"/>
  <c r="R18" i="9"/>
  <c r="O18" i="9"/>
  <c r="L18" i="9"/>
  <c r="I18" i="9"/>
  <c r="F18" i="9"/>
  <c r="B18" i="9"/>
  <c r="CY17" i="9"/>
  <c r="CX17" i="9"/>
  <c r="CR17" i="9"/>
  <c r="CO17" i="9"/>
  <c r="CL17" i="9"/>
  <c r="CI17" i="9"/>
  <c r="CF17" i="9"/>
  <c r="BY17" i="9"/>
  <c r="BP17" i="9"/>
  <c r="BK17" i="9"/>
  <c r="BG17" i="9"/>
  <c r="BB17" i="9"/>
  <c r="AY17" i="9"/>
  <c r="AV17" i="9"/>
  <c r="AS17" i="9"/>
  <c r="AP17" i="9"/>
  <c r="AM17" i="9"/>
  <c r="AJ17" i="9"/>
  <c r="AG17" i="9"/>
  <c r="AD17" i="9"/>
  <c r="X17" i="9"/>
  <c r="U17" i="9"/>
  <c r="R17" i="9"/>
  <c r="O17" i="9"/>
  <c r="L17" i="9"/>
  <c r="I17" i="9"/>
  <c r="F17" i="9"/>
  <c r="B17" i="9"/>
  <c r="CY16" i="9"/>
  <c r="CX16" i="9"/>
  <c r="CR16" i="9"/>
  <c r="CO16" i="9"/>
  <c r="CL16" i="9"/>
  <c r="CI16" i="9"/>
  <c r="CF16" i="9"/>
  <c r="BY16" i="9"/>
  <c r="BP16" i="9"/>
  <c r="BK16" i="9"/>
  <c r="BG16" i="9"/>
  <c r="BB16" i="9"/>
  <c r="AY16" i="9"/>
  <c r="AV16" i="9"/>
  <c r="AS16" i="9"/>
  <c r="AP16" i="9"/>
  <c r="AM16" i="9"/>
  <c r="AJ16" i="9"/>
  <c r="AG16" i="9"/>
  <c r="AD16" i="9"/>
  <c r="X16" i="9"/>
  <c r="U16" i="9"/>
  <c r="R16" i="9"/>
  <c r="O16" i="9"/>
  <c r="L16" i="9"/>
  <c r="I16" i="9"/>
  <c r="F16" i="9"/>
  <c r="B16" i="9"/>
  <c r="CY15" i="9"/>
  <c r="CX15" i="9"/>
  <c r="CR15" i="9"/>
  <c r="CO15" i="9"/>
  <c r="CL15" i="9"/>
  <c r="CI15" i="9"/>
  <c r="CF15" i="9"/>
  <c r="BY15" i="9"/>
  <c r="BP15" i="9"/>
  <c r="BK15" i="9"/>
  <c r="BG15" i="9"/>
  <c r="BB15" i="9"/>
  <c r="AY15" i="9"/>
  <c r="AV15" i="9"/>
  <c r="AS15" i="9"/>
  <c r="AP15" i="9"/>
  <c r="AM15" i="9"/>
  <c r="AJ15" i="9"/>
  <c r="AG15" i="9"/>
  <c r="AD15" i="9"/>
  <c r="X15" i="9"/>
  <c r="U15" i="9"/>
  <c r="R15" i="9"/>
  <c r="O15" i="9"/>
  <c r="L15" i="9"/>
  <c r="I15" i="9"/>
  <c r="F15" i="9"/>
  <c r="B15" i="9"/>
  <c r="CY14" i="9"/>
  <c r="CX14" i="9"/>
  <c r="CR14" i="9"/>
  <c r="CO14" i="9"/>
  <c r="CL14" i="9"/>
  <c r="CI14" i="9"/>
  <c r="CF14" i="9"/>
  <c r="BY14" i="9"/>
  <c r="BP14" i="9"/>
  <c r="BK14" i="9"/>
  <c r="BG14" i="9"/>
  <c r="BB14" i="9"/>
  <c r="AY14" i="9"/>
  <c r="AV14" i="9"/>
  <c r="AS14" i="9"/>
  <c r="AP14" i="9"/>
  <c r="AM14" i="9"/>
  <c r="AJ14" i="9"/>
  <c r="AG14" i="9"/>
  <c r="AD14" i="9"/>
  <c r="X14" i="9"/>
  <c r="U14" i="9"/>
  <c r="R14" i="9"/>
  <c r="O14" i="9"/>
  <c r="L14" i="9"/>
  <c r="I14" i="9"/>
  <c r="F14" i="9"/>
  <c r="B14" i="9"/>
  <c r="CR13" i="9"/>
  <c r="CO13" i="9"/>
  <c r="CL13" i="9"/>
  <c r="CI13" i="9"/>
  <c r="CF13" i="9"/>
  <c r="CE13" i="9"/>
  <c r="CE72" i="9" s="1"/>
  <c r="CB13" i="9"/>
  <c r="BY13" i="9" s="1"/>
  <c r="BP13" i="9"/>
  <c r="BK13" i="9"/>
  <c r="BG13" i="9"/>
  <c r="BB13" i="9"/>
  <c r="AY13" i="9"/>
  <c r="AV13" i="9"/>
  <c r="AS13" i="9"/>
  <c r="AP13" i="9"/>
  <c r="AO13" i="9"/>
  <c r="AO72" i="9" s="1"/>
  <c r="AN13" i="9"/>
  <c r="AN72" i="9" s="1"/>
  <c r="AJ13" i="9"/>
  <c r="AI13" i="9"/>
  <c r="AI72" i="9" s="1"/>
  <c r="AH13" i="9"/>
  <c r="AH72" i="9" s="1"/>
  <c r="AF13" i="9"/>
  <c r="AF72" i="9" s="1"/>
  <c r="AE13" i="9"/>
  <c r="AE72" i="9" s="1"/>
  <c r="X13" i="9"/>
  <c r="U13" i="9"/>
  <c r="R13" i="9"/>
  <c r="O13" i="9"/>
  <c r="L13" i="9"/>
  <c r="I13" i="9"/>
  <c r="F13" i="9"/>
  <c r="B13" i="9"/>
  <c r="CY12" i="9"/>
  <c r="CX12" i="9"/>
  <c r="CR12" i="9"/>
  <c r="CO12" i="9"/>
  <c r="CL12" i="9"/>
  <c r="CI12" i="9"/>
  <c r="CF12" i="9"/>
  <c r="BY12" i="9"/>
  <c r="BP12" i="9"/>
  <c r="BK12" i="9"/>
  <c r="BG12" i="9"/>
  <c r="BB12" i="9"/>
  <c r="AY12" i="9"/>
  <c r="AV12" i="9"/>
  <c r="AS12" i="9"/>
  <c r="AP12" i="9"/>
  <c r="AM12" i="9"/>
  <c r="AJ12" i="9"/>
  <c r="AG12" i="9"/>
  <c r="AD12" i="9"/>
  <c r="X12" i="9"/>
  <c r="U12" i="9"/>
  <c r="R12" i="9"/>
  <c r="O12" i="9"/>
  <c r="L12" i="9"/>
  <c r="I12" i="9"/>
  <c r="F12" i="9"/>
  <c r="B12" i="9"/>
  <c r="CY11" i="9"/>
  <c r="CX11" i="9"/>
  <c r="CR11" i="9"/>
  <c r="CO11" i="9"/>
  <c r="CL11" i="9"/>
  <c r="CI11" i="9"/>
  <c r="CF11" i="9"/>
  <c r="BY11" i="9"/>
  <c r="BP11" i="9"/>
  <c r="BK11" i="9"/>
  <c r="BG11" i="9"/>
  <c r="BB11" i="9"/>
  <c r="AY11" i="9"/>
  <c r="AV11" i="9"/>
  <c r="AS11" i="9"/>
  <c r="AP11" i="9"/>
  <c r="AM11" i="9"/>
  <c r="AJ11" i="9"/>
  <c r="AG11" i="9"/>
  <c r="AD11" i="9"/>
  <c r="X11" i="9"/>
  <c r="U11" i="9"/>
  <c r="R11" i="9"/>
  <c r="O11" i="9"/>
  <c r="L11" i="9"/>
  <c r="I11" i="9"/>
  <c r="F11" i="9"/>
  <c r="B11" i="9"/>
  <c r="CY10" i="9"/>
  <c r="CX10" i="9"/>
  <c r="CR10" i="9"/>
  <c r="CO10" i="9"/>
  <c r="CL10" i="9"/>
  <c r="CI10" i="9"/>
  <c r="CF10" i="9"/>
  <c r="BY10" i="9"/>
  <c r="BP10" i="9"/>
  <c r="BK10" i="9"/>
  <c r="BG10" i="9"/>
  <c r="BB10" i="9"/>
  <c r="AY10" i="9"/>
  <c r="AV10" i="9"/>
  <c r="AS10" i="9"/>
  <c r="AP10" i="9"/>
  <c r="AM10" i="9"/>
  <c r="AJ10" i="9"/>
  <c r="AG10" i="9"/>
  <c r="AD10" i="9"/>
  <c r="X10" i="9"/>
  <c r="U10" i="9"/>
  <c r="R10" i="9"/>
  <c r="O10" i="9"/>
  <c r="L10" i="9"/>
  <c r="I10" i="9"/>
  <c r="F10" i="9"/>
  <c r="B10" i="9"/>
  <c r="CY9" i="9"/>
  <c r="CX9" i="9"/>
  <c r="CR9" i="9"/>
  <c r="CO9" i="9"/>
  <c r="CL9" i="9"/>
  <c r="CI9" i="9"/>
  <c r="CF9" i="9"/>
  <c r="BY9" i="9"/>
  <c r="BP9" i="9"/>
  <c r="BK9" i="9"/>
  <c r="BG9" i="9"/>
  <c r="BB9" i="9"/>
  <c r="AY9" i="9"/>
  <c r="AV9" i="9"/>
  <c r="AS9" i="9"/>
  <c r="AP9" i="9"/>
  <c r="AM9" i="9"/>
  <c r="AJ9" i="9"/>
  <c r="AG9" i="9"/>
  <c r="AD9" i="9"/>
  <c r="X9" i="9"/>
  <c r="U9" i="9"/>
  <c r="R9" i="9"/>
  <c r="O9" i="9"/>
  <c r="L9" i="9"/>
  <c r="I9" i="9"/>
  <c r="F9" i="9"/>
  <c r="B9" i="9"/>
  <c r="CI72" i="9" l="1"/>
  <c r="AB72" i="9"/>
  <c r="CB72" i="9"/>
  <c r="BZ72" i="9"/>
  <c r="CY45" i="9"/>
  <c r="BK72" i="9"/>
  <c r="AP72" i="9"/>
  <c r="AV72" i="9"/>
  <c r="CW10" i="9"/>
  <c r="CW12" i="9"/>
  <c r="AG13" i="9"/>
  <c r="AM13" i="9"/>
  <c r="CR72" i="9"/>
  <c r="I72" i="9"/>
  <c r="O72" i="9"/>
  <c r="CO72" i="9"/>
  <c r="U72" i="9"/>
  <c r="AS72" i="9"/>
  <c r="CW17" i="9"/>
  <c r="CW21" i="9"/>
  <c r="CW25" i="9"/>
  <c r="CW27" i="9"/>
  <c r="CW31" i="9"/>
  <c r="CW36" i="9"/>
  <c r="CW40" i="9"/>
  <c r="CW44" i="9"/>
  <c r="CW48" i="9"/>
  <c r="CW52" i="9"/>
  <c r="CW59" i="9"/>
  <c r="CW63" i="9"/>
  <c r="CW67" i="9"/>
  <c r="CW24" i="9"/>
  <c r="CW26" i="9"/>
  <c r="CW30" i="9"/>
  <c r="CW34" i="9"/>
  <c r="CW39" i="9"/>
  <c r="CW43" i="9"/>
  <c r="BY45" i="9"/>
  <c r="CW47" i="9"/>
  <c r="CW51" i="9"/>
  <c r="AJ55" i="9"/>
  <c r="CW57" i="9"/>
  <c r="CW61" i="9"/>
  <c r="CW65" i="9"/>
  <c r="CW69" i="9"/>
  <c r="B72" i="9"/>
  <c r="CW58" i="9"/>
  <c r="CW62" i="9"/>
  <c r="CW66" i="9"/>
  <c r="CW70" i="9"/>
  <c r="X72" i="9"/>
  <c r="AY72" i="9"/>
  <c r="CW9" i="9"/>
  <c r="CW11" i="9"/>
  <c r="CW14" i="9"/>
  <c r="CW18" i="9"/>
  <c r="CW22" i="9"/>
  <c r="CW29" i="9"/>
  <c r="CW32" i="9"/>
  <c r="CW37" i="9"/>
  <c r="CW41" i="9"/>
  <c r="CW49" i="9"/>
  <c r="CW53" i="9"/>
  <c r="CF72" i="9"/>
  <c r="CW23" i="9"/>
  <c r="CX29" i="9"/>
  <c r="CW33" i="9"/>
  <c r="CW38" i="9"/>
  <c r="CW42" i="9"/>
  <c r="CX45" i="9"/>
  <c r="CW46" i="9"/>
  <c r="CW50" i="9"/>
  <c r="CW54" i="9"/>
  <c r="CX55" i="9"/>
  <c r="CW56" i="9"/>
  <c r="CW60" i="9"/>
  <c r="CW64" i="9"/>
  <c r="CW68" i="9"/>
  <c r="CW15" i="9"/>
  <c r="BB72" i="9"/>
  <c r="AD13" i="9"/>
  <c r="CW13" i="9" s="1"/>
  <c r="AG72" i="9"/>
  <c r="AM72" i="9"/>
  <c r="CY13" i="9"/>
  <c r="CW16" i="9"/>
  <c r="CW20" i="9"/>
  <c r="BP72" i="9"/>
  <c r="BG72" i="9"/>
  <c r="AD72" i="9"/>
  <c r="BY72" i="9"/>
  <c r="CX13" i="9"/>
  <c r="CW19" i="9"/>
  <c r="CX28" i="9"/>
  <c r="CY29" i="9"/>
  <c r="BY35" i="9"/>
  <c r="CW35" i="9" s="1"/>
  <c r="BK45" i="9"/>
  <c r="BY55" i="9"/>
  <c r="CW55" i="9" s="1"/>
  <c r="BP71" i="9"/>
  <c r="CW71" i="9" s="1"/>
  <c r="CX71" i="9"/>
  <c r="BY28" i="9"/>
  <c r="CW28" i="9" s="1"/>
  <c r="CR45" i="9"/>
  <c r="CW45" i="9" l="1"/>
  <c r="CX72" i="9"/>
  <c r="CY72" i="9"/>
  <c r="CW72" i="9" l="1"/>
  <c r="CV71" i="6" l="1"/>
  <c r="CU71" i="6"/>
  <c r="CT71" i="6"/>
  <c r="CS71" i="6"/>
  <c r="CQ71" i="6"/>
  <c r="CP71" i="6"/>
  <c r="CN71" i="6"/>
  <c r="CM71" i="6"/>
  <c r="CK71" i="6"/>
  <c r="CJ71" i="6"/>
  <c r="CH71" i="6"/>
  <c r="CG71" i="6"/>
  <c r="CE71" i="6"/>
  <c r="CD71" i="6"/>
  <c r="CC71" i="6"/>
  <c r="CB71" i="6"/>
  <c r="CA71" i="6"/>
  <c r="BZ71" i="6"/>
  <c r="BX71" i="6"/>
  <c r="BW71" i="6"/>
  <c r="BV71" i="6"/>
  <c r="BU71" i="6"/>
  <c r="BT71" i="6"/>
  <c r="BS71" i="6"/>
  <c r="BR71" i="6"/>
  <c r="BO71" i="6"/>
  <c r="BN71" i="6"/>
  <c r="BM71" i="6"/>
  <c r="BL71" i="6"/>
  <c r="BK71" i="6" s="1"/>
  <c r="BJ71" i="6"/>
  <c r="BI71" i="6"/>
  <c r="BH71" i="6"/>
  <c r="BG71" i="6"/>
  <c r="BF71" i="6"/>
  <c r="BE71" i="6"/>
  <c r="BD71" i="6"/>
  <c r="BC71" i="6"/>
  <c r="BA71" i="6"/>
  <c r="AZ71" i="6"/>
  <c r="AX71" i="6"/>
  <c r="AW71" i="6"/>
  <c r="AU71" i="6"/>
  <c r="AT71" i="6"/>
  <c r="AR71" i="6"/>
  <c r="AQ71" i="6"/>
  <c r="AO71" i="6"/>
  <c r="AN71" i="6"/>
  <c r="AM71" i="6" s="1"/>
  <c r="AL71" i="6"/>
  <c r="AK71" i="6"/>
  <c r="AI71" i="6"/>
  <c r="AH71" i="6"/>
  <c r="AF71" i="6"/>
  <c r="AE71" i="6"/>
  <c r="AC71" i="6"/>
  <c r="AB71" i="6"/>
  <c r="AA71" i="6"/>
  <c r="Z71" i="6"/>
  <c r="Y71" i="6"/>
  <c r="W71" i="6"/>
  <c r="V71" i="6"/>
  <c r="T71" i="6"/>
  <c r="S71" i="6"/>
  <c r="Q71" i="6"/>
  <c r="P71" i="6"/>
  <c r="N71" i="6"/>
  <c r="M71" i="6"/>
  <c r="K71" i="6"/>
  <c r="J71" i="6"/>
  <c r="H71" i="6"/>
  <c r="G71" i="6"/>
  <c r="E71" i="6"/>
  <c r="D71" i="6"/>
  <c r="C71" i="6"/>
  <c r="CY70" i="6"/>
  <c r="CR70" i="6"/>
  <c r="CO70" i="6"/>
  <c r="CL70" i="6"/>
  <c r="CI70" i="6"/>
  <c r="CF70" i="6"/>
  <c r="BY70" i="6"/>
  <c r="BQ70" i="6"/>
  <c r="CX70" i="6" s="1"/>
  <c r="BK70" i="6"/>
  <c r="AY70" i="6"/>
  <c r="AV70" i="6"/>
  <c r="AS70" i="6"/>
  <c r="AP70" i="6"/>
  <c r="AM70" i="6"/>
  <c r="AJ70" i="6"/>
  <c r="AG70" i="6"/>
  <c r="AD70" i="6"/>
  <c r="X70" i="6"/>
  <c r="U70" i="6"/>
  <c r="R70" i="6"/>
  <c r="O70" i="6"/>
  <c r="L70" i="6"/>
  <c r="I70" i="6"/>
  <c r="F70" i="6"/>
  <c r="B70" i="6"/>
  <c r="CY69" i="6"/>
  <c r="CX69" i="6"/>
  <c r="CR69" i="6"/>
  <c r="CO69" i="6"/>
  <c r="CL69" i="6"/>
  <c r="CI69" i="6"/>
  <c r="CF69" i="6"/>
  <c r="BY69" i="6"/>
  <c r="BP69" i="6"/>
  <c r="BK69" i="6"/>
  <c r="AY69" i="6"/>
  <c r="AV69" i="6"/>
  <c r="AS69" i="6"/>
  <c r="AP69" i="6"/>
  <c r="AM69" i="6"/>
  <c r="AJ69" i="6"/>
  <c r="AG69" i="6"/>
  <c r="AD69" i="6"/>
  <c r="X69" i="6"/>
  <c r="U69" i="6"/>
  <c r="R69" i="6"/>
  <c r="O69" i="6"/>
  <c r="L69" i="6"/>
  <c r="I69" i="6"/>
  <c r="F69" i="6"/>
  <c r="B69" i="6"/>
  <c r="CY68" i="6"/>
  <c r="CX68" i="6"/>
  <c r="CR68" i="6"/>
  <c r="CO68" i="6"/>
  <c r="CL68" i="6"/>
  <c r="CI68" i="6"/>
  <c r="CF68" i="6"/>
  <c r="BY68" i="6"/>
  <c r="BP68" i="6"/>
  <c r="BK68" i="6"/>
  <c r="AY68" i="6"/>
  <c r="AV68" i="6"/>
  <c r="AS68" i="6"/>
  <c r="AP68" i="6"/>
  <c r="AM68" i="6"/>
  <c r="AJ68" i="6"/>
  <c r="AG68" i="6"/>
  <c r="AD68" i="6"/>
  <c r="X68" i="6"/>
  <c r="U68" i="6"/>
  <c r="R68" i="6"/>
  <c r="O68" i="6"/>
  <c r="L68" i="6"/>
  <c r="I68" i="6"/>
  <c r="F68" i="6"/>
  <c r="B68" i="6"/>
  <c r="CY67" i="6"/>
  <c r="CX67" i="6"/>
  <c r="CR67" i="6"/>
  <c r="CO67" i="6"/>
  <c r="CL67" i="6"/>
  <c r="CI67" i="6"/>
  <c r="CF67" i="6"/>
  <c r="BY67" i="6"/>
  <c r="BP67" i="6"/>
  <c r="BK67" i="6"/>
  <c r="AY67" i="6"/>
  <c r="AV67" i="6"/>
  <c r="AS67" i="6"/>
  <c r="AP67" i="6"/>
  <c r="AM67" i="6"/>
  <c r="AJ67" i="6"/>
  <c r="AG67" i="6"/>
  <c r="AD67" i="6"/>
  <c r="X67" i="6"/>
  <c r="U67" i="6"/>
  <c r="R67" i="6"/>
  <c r="O67" i="6"/>
  <c r="L67" i="6"/>
  <c r="I67" i="6"/>
  <c r="F67" i="6"/>
  <c r="B67" i="6"/>
  <c r="CY66" i="6"/>
  <c r="CX66" i="6"/>
  <c r="CR66" i="6"/>
  <c r="CO66" i="6"/>
  <c r="CL66" i="6"/>
  <c r="CI66" i="6"/>
  <c r="CF66" i="6"/>
  <c r="BY66" i="6"/>
  <c r="BP66" i="6"/>
  <c r="BK66" i="6"/>
  <c r="AY66" i="6"/>
  <c r="AV66" i="6"/>
  <c r="AS66" i="6"/>
  <c r="AP66" i="6"/>
  <c r="AM66" i="6"/>
  <c r="AJ66" i="6"/>
  <c r="AG66" i="6"/>
  <c r="AD66" i="6"/>
  <c r="X66" i="6"/>
  <c r="U66" i="6"/>
  <c r="R66" i="6"/>
  <c r="O66" i="6"/>
  <c r="L66" i="6"/>
  <c r="I66" i="6"/>
  <c r="F66" i="6"/>
  <c r="B66" i="6"/>
  <c r="CY65" i="6"/>
  <c r="CX65" i="6"/>
  <c r="CR65" i="6"/>
  <c r="CO65" i="6"/>
  <c r="CL65" i="6"/>
  <c r="CI65" i="6"/>
  <c r="CF65" i="6"/>
  <c r="BY65" i="6"/>
  <c r="BP65" i="6"/>
  <c r="BK65" i="6"/>
  <c r="AY65" i="6"/>
  <c r="AV65" i="6"/>
  <c r="AS65" i="6"/>
  <c r="AP65" i="6"/>
  <c r="AM65" i="6"/>
  <c r="AJ65" i="6"/>
  <c r="AG65" i="6"/>
  <c r="AD65" i="6"/>
  <c r="X65" i="6"/>
  <c r="U65" i="6"/>
  <c r="R65" i="6"/>
  <c r="O65" i="6"/>
  <c r="L65" i="6"/>
  <c r="I65" i="6"/>
  <c r="F65" i="6"/>
  <c r="B65" i="6"/>
  <c r="CY64" i="6"/>
  <c r="CX64" i="6"/>
  <c r="CR64" i="6"/>
  <c r="CO64" i="6"/>
  <c r="CL64" i="6"/>
  <c r="CI64" i="6"/>
  <c r="CF64" i="6"/>
  <c r="BY64" i="6"/>
  <c r="BP64" i="6"/>
  <c r="BK64" i="6"/>
  <c r="AY64" i="6"/>
  <c r="AV64" i="6"/>
  <c r="AS64" i="6"/>
  <c r="AP64" i="6"/>
  <c r="AM64" i="6"/>
  <c r="AJ64" i="6"/>
  <c r="AG64" i="6"/>
  <c r="AD64" i="6"/>
  <c r="X64" i="6"/>
  <c r="U64" i="6"/>
  <c r="R64" i="6"/>
  <c r="O64" i="6"/>
  <c r="L64" i="6"/>
  <c r="I64" i="6"/>
  <c r="F64" i="6"/>
  <c r="B64" i="6"/>
  <c r="CY63" i="6"/>
  <c r="CX63" i="6"/>
  <c r="CR63" i="6"/>
  <c r="CO63" i="6"/>
  <c r="CL63" i="6"/>
  <c r="CI63" i="6"/>
  <c r="CF63" i="6"/>
  <c r="BY63" i="6"/>
  <c r="BP63" i="6"/>
  <c r="BK63" i="6"/>
  <c r="AY63" i="6"/>
  <c r="AV63" i="6"/>
  <c r="AS63" i="6"/>
  <c r="AP63" i="6"/>
  <c r="AM63" i="6"/>
  <c r="AJ63" i="6"/>
  <c r="AG63" i="6"/>
  <c r="AD63" i="6"/>
  <c r="X63" i="6"/>
  <c r="U63" i="6"/>
  <c r="R63" i="6"/>
  <c r="O63" i="6"/>
  <c r="L63" i="6"/>
  <c r="I63" i="6"/>
  <c r="F63" i="6"/>
  <c r="B63" i="6"/>
  <c r="CY62" i="6"/>
  <c r="CX62" i="6"/>
  <c r="CR62" i="6"/>
  <c r="CO62" i="6"/>
  <c r="CL62" i="6"/>
  <c r="CI62" i="6"/>
  <c r="CF62" i="6"/>
  <c r="BY62" i="6"/>
  <c r="BP62" i="6"/>
  <c r="BK62" i="6"/>
  <c r="AY62" i="6"/>
  <c r="AV62" i="6"/>
  <c r="AS62" i="6"/>
  <c r="AP62" i="6"/>
  <c r="AM62" i="6"/>
  <c r="AJ62" i="6"/>
  <c r="AG62" i="6"/>
  <c r="AD62" i="6"/>
  <c r="X62" i="6"/>
  <c r="U62" i="6"/>
  <c r="R62" i="6"/>
  <c r="O62" i="6"/>
  <c r="L62" i="6"/>
  <c r="I62" i="6"/>
  <c r="F62" i="6"/>
  <c r="B62" i="6"/>
  <c r="CY61" i="6"/>
  <c r="CX61" i="6"/>
  <c r="CR61" i="6"/>
  <c r="CO61" i="6"/>
  <c r="CL61" i="6"/>
  <c r="CI61" i="6"/>
  <c r="CF61" i="6"/>
  <c r="BY61" i="6"/>
  <c r="BP61" i="6"/>
  <c r="BK61" i="6"/>
  <c r="AY61" i="6"/>
  <c r="AV61" i="6"/>
  <c r="AS61" i="6"/>
  <c r="AP61" i="6"/>
  <c r="AM61" i="6"/>
  <c r="AJ61" i="6"/>
  <c r="AG61" i="6"/>
  <c r="AD61" i="6"/>
  <c r="X61" i="6"/>
  <c r="U61" i="6"/>
  <c r="R61" i="6"/>
  <c r="O61" i="6"/>
  <c r="L61" i="6"/>
  <c r="I61" i="6"/>
  <c r="F61" i="6"/>
  <c r="B61" i="6"/>
  <c r="CY60" i="6"/>
  <c r="CX60" i="6"/>
  <c r="CR60" i="6"/>
  <c r="CO60" i="6"/>
  <c r="CL60" i="6"/>
  <c r="CI60" i="6"/>
  <c r="CF60" i="6"/>
  <c r="BY60" i="6"/>
  <c r="BP60" i="6"/>
  <c r="BK60" i="6"/>
  <c r="AY60" i="6"/>
  <c r="AV60" i="6"/>
  <c r="AS60" i="6"/>
  <c r="AP60" i="6"/>
  <c r="AM60" i="6"/>
  <c r="AJ60" i="6"/>
  <c r="AG60" i="6"/>
  <c r="AD60" i="6"/>
  <c r="X60" i="6"/>
  <c r="U60" i="6"/>
  <c r="R60" i="6"/>
  <c r="O60" i="6"/>
  <c r="L60" i="6"/>
  <c r="I60" i="6"/>
  <c r="F60" i="6"/>
  <c r="B60" i="6"/>
  <c r="CY59" i="6"/>
  <c r="CX59" i="6"/>
  <c r="CR59" i="6"/>
  <c r="CO59" i="6"/>
  <c r="CL59" i="6"/>
  <c r="CI59" i="6"/>
  <c r="CF59" i="6"/>
  <c r="BY59" i="6"/>
  <c r="BP59" i="6"/>
  <c r="BK59" i="6"/>
  <c r="BB59" i="6"/>
  <c r="BB71" i="6" s="1"/>
  <c r="AY59" i="6"/>
  <c r="AV59" i="6"/>
  <c r="AS59" i="6"/>
  <c r="AP59" i="6"/>
  <c r="AM59" i="6"/>
  <c r="AJ59" i="6"/>
  <c r="AG59" i="6"/>
  <c r="AD59" i="6"/>
  <c r="X59" i="6"/>
  <c r="U59" i="6"/>
  <c r="R59" i="6"/>
  <c r="O59" i="6"/>
  <c r="L59" i="6"/>
  <c r="I59" i="6"/>
  <c r="F59" i="6"/>
  <c r="B59" i="6"/>
  <c r="CY58" i="6"/>
  <c r="CX58" i="6"/>
  <c r="CR58" i="6"/>
  <c r="CO58" i="6"/>
  <c r="CL58" i="6"/>
  <c r="CI58" i="6"/>
  <c r="CF58" i="6"/>
  <c r="BY58" i="6"/>
  <c r="BP58" i="6"/>
  <c r="BK58" i="6"/>
  <c r="AY58" i="6"/>
  <c r="AV58" i="6"/>
  <c r="AS58" i="6"/>
  <c r="AP58" i="6"/>
  <c r="AM58" i="6"/>
  <c r="AJ58" i="6"/>
  <c r="AG58" i="6"/>
  <c r="AD58" i="6"/>
  <c r="X58" i="6"/>
  <c r="U58" i="6"/>
  <c r="R58" i="6"/>
  <c r="O58" i="6"/>
  <c r="L58" i="6"/>
  <c r="I58" i="6"/>
  <c r="F58" i="6"/>
  <c r="B58" i="6"/>
  <c r="CY57" i="6"/>
  <c r="CX57" i="6"/>
  <c r="CR57" i="6"/>
  <c r="CO57" i="6"/>
  <c r="CL57" i="6"/>
  <c r="CI57" i="6"/>
  <c r="CF57" i="6"/>
  <c r="BY57" i="6"/>
  <c r="BP57" i="6"/>
  <c r="BK57" i="6"/>
  <c r="AY57" i="6"/>
  <c r="AV57" i="6"/>
  <c r="AS57" i="6"/>
  <c r="AP57" i="6"/>
  <c r="AM57" i="6"/>
  <c r="AJ57" i="6"/>
  <c r="AG57" i="6"/>
  <c r="AD57" i="6"/>
  <c r="X57" i="6"/>
  <c r="U57" i="6"/>
  <c r="R57" i="6"/>
  <c r="O57" i="6"/>
  <c r="L57" i="6"/>
  <c r="I57" i="6"/>
  <c r="F57" i="6"/>
  <c r="B57" i="6"/>
  <c r="CY56" i="6"/>
  <c r="CX56" i="6"/>
  <c r="CR56" i="6"/>
  <c r="CO56" i="6"/>
  <c r="CL56" i="6"/>
  <c r="CI56" i="6"/>
  <c r="CF56" i="6"/>
  <c r="BY56" i="6"/>
  <c r="BP56" i="6"/>
  <c r="BK56" i="6"/>
  <c r="AY56" i="6"/>
  <c r="AV56" i="6"/>
  <c r="AS56" i="6"/>
  <c r="AP56" i="6"/>
  <c r="AM56" i="6"/>
  <c r="AJ56" i="6"/>
  <c r="AG56" i="6"/>
  <c r="AD56" i="6"/>
  <c r="X56" i="6"/>
  <c r="U56" i="6"/>
  <c r="R56" i="6"/>
  <c r="O56" i="6"/>
  <c r="L56" i="6"/>
  <c r="I56" i="6"/>
  <c r="F56" i="6"/>
  <c r="B56" i="6"/>
  <c r="CY55" i="6"/>
  <c r="CX55" i="6"/>
  <c r="CR55" i="6"/>
  <c r="CO55" i="6"/>
  <c r="CL55" i="6"/>
  <c r="CI55" i="6"/>
  <c r="CF55" i="6"/>
  <c r="BY55" i="6"/>
  <c r="BP55" i="6"/>
  <c r="BK55" i="6"/>
  <c r="AY55" i="6"/>
  <c r="AV55" i="6"/>
  <c r="AS55" i="6"/>
  <c r="AP55" i="6"/>
  <c r="AM55" i="6"/>
  <c r="AJ55" i="6"/>
  <c r="AG55" i="6"/>
  <c r="AD55" i="6"/>
  <c r="X55" i="6"/>
  <c r="U55" i="6"/>
  <c r="R55" i="6"/>
  <c r="O55" i="6"/>
  <c r="L55" i="6"/>
  <c r="I55" i="6"/>
  <c r="F55" i="6"/>
  <c r="B55" i="6"/>
  <c r="CY54" i="6"/>
  <c r="CX54" i="6"/>
  <c r="CR54" i="6"/>
  <c r="CO54" i="6"/>
  <c r="CL54" i="6"/>
  <c r="CI54" i="6"/>
  <c r="CF54" i="6"/>
  <c r="BY54" i="6"/>
  <c r="BP54" i="6"/>
  <c r="BK54" i="6"/>
  <c r="AY54" i="6"/>
  <c r="AV54" i="6"/>
  <c r="AS54" i="6"/>
  <c r="AP54" i="6"/>
  <c r="AM54" i="6"/>
  <c r="AJ54" i="6"/>
  <c r="AG54" i="6"/>
  <c r="AD54" i="6"/>
  <c r="X54" i="6"/>
  <c r="U54" i="6"/>
  <c r="R54" i="6"/>
  <c r="O54" i="6"/>
  <c r="L54" i="6"/>
  <c r="I54" i="6"/>
  <c r="F54" i="6"/>
  <c r="B54" i="6"/>
  <c r="CY53" i="6"/>
  <c r="CX53" i="6"/>
  <c r="CR53" i="6"/>
  <c r="CO53" i="6"/>
  <c r="CL53" i="6"/>
  <c r="CI53" i="6"/>
  <c r="CF53" i="6"/>
  <c r="BY53" i="6"/>
  <c r="BP53" i="6"/>
  <c r="BK53" i="6"/>
  <c r="AY53" i="6"/>
  <c r="AV53" i="6"/>
  <c r="AS53" i="6"/>
  <c r="AP53" i="6"/>
  <c r="AM53" i="6"/>
  <c r="AJ53" i="6"/>
  <c r="AG53" i="6"/>
  <c r="AD53" i="6"/>
  <c r="X53" i="6"/>
  <c r="U53" i="6"/>
  <c r="R53" i="6"/>
  <c r="O53" i="6"/>
  <c r="L53" i="6"/>
  <c r="I53" i="6"/>
  <c r="F53" i="6"/>
  <c r="B53" i="6"/>
  <c r="CY52" i="6"/>
  <c r="CX52" i="6"/>
  <c r="CR52" i="6"/>
  <c r="CO52" i="6"/>
  <c r="CL52" i="6"/>
  <c r="CI52" i="6"/>
  <c r="CF52" i="6"/>
  <c r="BY52" i="6"/>
  <c r="BP52" i="6"/>
  <c r="BK52" i="6"/>
  <c r="AY52" i="6"/>
  <c r="AV52" i="6"/>
  <c r="AS52" i="6"/>
  <c r="AP52" i="6"/>
  <c r="AM52" i="6"/>
  <c r="AJ52" i="6"/>
  <c r="AG52" i="6"/>
  <c r="AD52" i="6"/>
  <c r="X52" i="6"/>
  <c r="U52" i="6"/>
  <c r="R52" i="6"/>
  <c r="O52" i="6"/>
  <c r="L52" i="6"/>
  <c r="I52" i="6"/>
  <c r="F52" i="6"/>
  <c r="B52" i="6"/>
  <c r="CY51" i="6"/>
  <c r="CX51" i="6"/>
  <c r="CR51" i="6"/>
  <c r="CO51" i="6"/>
  <c r="CL51" i="6"/>
  <c r="CI51" i="6"/>
  <c r="CF51" i="6"/>
  <c r="BY51" i="6"/>
  <c r="BP51" i="6"/>
  <c r="BK51" i="6"/>
  <c r="AY51" i="6"/>
  <c r="AV51" i="6"/>
  <c r="AS51" i="6"/>
  <c r="AP51" i="6"/>
  <c r="AM51" i="6"/>
  <c r="AJ51" i="6"/>
  <c r="AG51" i="6"/>
  <c r="AD51" i="6"/>
  <c r="X51" i="6"/>
  <c r="U51" i="6"/>
  <c r="R51" i="6"/>
  <c r="O51" i="6"/>
  <c r="L51" i="6"/>
  <c r="I51" i="6"/>
  <c r="F51" i="6"/>
  <c r="B51" i="6"/>
  <c r="CY50" i="6"/>
  <c r="CX50" i="6"/>
  <c r="CR50" i="6"/>
  <c r="CO50" i="6"/>
  <c r="CL50" i="6"/>
  <c r="CI50" i="6"/>
  <c r="CF50" i="6"/>
  <c r="BY50" i="6"/>
  <c r="BP50" i="6"/>
  <c r="BK50" i="6"/>
  <c r="AY50" i="6"/>
  <c r="AV50" i="6"/>
  <c r="AS50" i="6"/>
  <c r="AP50" i="6"/>
  <c r="AM50" i="6"/>
  <c r="AJ50" i="6"/>
  <c r="AG50" i="6"/>
  <c r="AD50" i="6"/>
  <c r="X50" i="6"/>
  <c r="U50" i="6"/>
  <c r="R50" i="6"/>
  <c r="O50" i="6"/>
  <c r="L50" i="6"/>
  <c r="I50" i="6"/>
  <c r="F50" i="6"/>
  <c r="B50" i="6"/>
  <c r="CY49" i="6"/>
  <c r="CX49" i="6"/>
  <c r="CR49" i="6"/>
  <c r="CO49" i="6"/>
  <c r="CL49" i="6"/>
  <c r="CI49" i="6"/>
  <c r="CF49" i="6"/>
  <c r="BY49" i="6"/>
  <c r="BP49" i="6"/>
  <c r="BK49" i="6"/>
  <c r="AY49" i="6"/>
  <c r="AV49" i="6"/>
  <c r="AS49" i="6"/>
  <c r="AP49" i="6"/>
  <c r="AM49" i="6"/>
  <c r="AJ49" i="6"/>
  <c r="AG49" i="6"/>
  <c r="AD49" i="6"/>
  <c r="X49" i="6"/>
  <c r="U49" i="6"/>
  <c r="R49" i="6"/>
  <c r="O49" i="6"/>
  <c r="L49" i="6"/>
  <c r="I49" i="6"/>
  <c r="F49" i="6"/>
  <c r="B49" i="6"/>
  <c r="CY48" i="6"/>
  <c r="CX48" i="6"/>
  <c r="CR48" i="6"/>
  <c r="CO48" i="6"/>
  <c r="CL48" i="6"/>
  <c r="CI48" i="6"/>
  <c r="CF48" i="6"/>
  <c r="BY48" i="6"/>
  <c r="BP48" i="6"/>
  <c r="BK48" i="6"/>
  <c r="AY48" i="6"/>
  <c r="AV48" i="6"/>
  <c r="AS48" i="6"/>
  <c r="AP48" i="6"/>
  <c r="AM48" i="6"/>
  <c r="AJ48" i="6"/>
  <c r="AG48" i="6"/>
  <c r="AD48" i="6"/>
  <c r="X48" i="6"/>
  <c r="U48" i="6"/>
  <c r="R48" i="6"/>
  <c r="O48" i="6"/>
  <c r="L48" i="6"/>
  <c r="I48" i="6"/>
  <c r="F48" i="6"/>
  <c r="B48" i="6"/>
  <c r="CY47" i="6"/>
  <c r="CX47" i="6"/>
  <c r="CR47" i="6"/>
  <c r="CO47" i="6"/>
  <c r="CL47" i="6"/>
  <c r="CI47" i="6"/>
  <c r="CF47" i="6"/>
  <c r="BY47" i="6"/>
  <c r="BP47" i="6"/>
  <c r="BK47" i="6"/>
  <c r="AY47" i="6"/>
  <c r="AV47" i="6"/>
  <c r="AS47" i="6"/>
  <c r="AP47" i="6"/>
  <c r="AM47" i="6"/>
  <c r="AJ47" i="6"/>
  <c r="AG47" i="6"/>
  <c r="AD47" i="6"/>
  <c r="X47" i="6"/>
  <c r="U47" i="6"/>
  <c r="R47" i="6"/>
  <c r="O47" i="6"/>
  <c r="L47" i="6"/>
  <c r="I47" i="6"/>
  <c r="F47" i="6"/>
  <c r="B47" i="6"/>
  <c r="CY46" i="6"/>
  <c r="CX46" i="6"/>
  <c r="CR46" i="6"/>
  <c r="CO46" i="6"/>
  <c r="CL46" i="6"/>
  <c r="CI46" i="6"/>
  <c r="CF46" i="6"/>
  <c r="BY46" i="6"/>
  <c r="BP46" i="6"/>
  <c r="BK46" i="6"/>
  <c r="AY46" i="6"/>
  <c r="AV46" i="6"/>
  <c r="AS46" i="6"/>
  <c r="AP46" i="6"/>
  <c r="AM46" i="6"/>
  <c r="AJ46" i="6"/>
  <c r="AG46" i="6"/>
  <c r="AD46" i="6"/>
  <c r="X46" i="6"/>
  <c r="U46" i="6"/>
  <c r="R46" i="6"/>
  <c r="O46" i="6"/>
  <c r="L46" i="6"/>
  <c r="I46" i="6"/>
  <c r="F46" i="6"/>
  <c r="B46" i="6"/>
  <c r="CY45" i="6"/>
  <c r="CX45" i="6"/>
  <c r="CR45" i="6"/>
  <c r="CO45" i="6"/>
  <c r="CL45" i="6"/>
  <c r="CI45" i="6"/>
  <c r="CF45" i="6"/>
  <c r="BY45" i="6"/>
  <c r="BP45" i="6"/>
  <c r="BK45" i="6"/>
  <c r="AY45" i="6"/>
  <c r="AV45" i="6"/>
  <c r="AS45" i="6"/>
  <c r="AP45" i="6"/>
  <c r="AM45" i="6"/>
  <c r="AJ45" i="6"/>
  <c r="AG45" i="6"/>
  <c r="AD45" i="6"/>
  <c r="X45" i="6"/>
  <c r="U45" i="6"/>
  <c r="R45" i="6"/>
  <c r="O45" i="6"/>
  <c r="L45" i="6"/>
  <c r="I45" i="6"/>
  <c r="F45" i="6"/>
  <c r="B45" i="6"/>
  <c r="CY44" i="6"/>
  <c r="CX44" i="6"/>
  <c r="CR44" i="6"/>
  <c r="CO44" i="6"/>
  <c r="CL44" i="6"/>
  <c r="CI44" i="6"/>
  <c r="CF44" i="6"/>
  <c r="BY44" i="6"/>
  <c r="BP44" i="6"/>
  <c r="BK44" i="6"/>
  <c r="AY44" i="6"/>
  <c r="AV44" i="6"/>
  <c r="AS44" i="6"/>
  <c r="AP44" i="6"/>
  <c r="AM44" i="6"/>
  <c r="AJ44" i="6"/>
  <c r="AG44" i="6"/>
  <c r="AD44" i="6"/>
  <c r="X44" i="6"/>
  <c r="U44" i="6"/>
  <c r="R44" i="6"/>
  <c r="O44" i="6"/>
  <c r="L44" i="6"/>
  <c r="I44" i="6"/>
  <c r="F44" i="6"/>
  <c r="B44" i="6"/>
  <c r="CY43" i="6"/>
  <c r="CX43" i="6"/>
  <c r="CR43" i="6"/>
  <c r="CO43" i="6"/>
  <c r="CL43" i="6"/>
  <c r="CI43" i="6"/>
  <c r="CF43" i="6"/>
  <c r="BY43" i="6"/>
  <c r="BP43" i="6"/>
  <c r="BK43" i="6"/>
  <c r="AY43" i="6"/>
  <c r="AV43" i="6"/>
  <c r="AS43" i="6"/>
  <c r="AP43" i="6"/>
  <c r="AM43" i="6"/>
  <c r="AJ43" i="6"/>
  <c r="AG43" i="6"/>
  <c r="AD43" i="6"/>
  <c r="X43" i="6"/>
  <c r="U43" i="6"/>
  <c r="R43" i="6"/>
  <c r="O43" i="6"/>
  <c r="L43" i="6"/>
  <c r="I43" i="6"/>
  <c r="F43" i="6"/>
  <c r="B43" i="6"/>
  <c r="CY42" i="6"/>
  <c r="CX42" i="6"/>
  <c r="CR42" i="6"/>
  <c r="CO42" i="6"/>
  <c r="CL42" i="6"/>
  <c r="CI42" i="6"/>
  <c r="CF42" i="6"/>
  <c r="BY42" i="6"/>
  <c r="BP42" i="6"/>
  <c r="BK42" i="6"/>
  <c r="AY42" i="6"/>
  <c r="AV42" i="6"/>
  <c r="AS42" i="6"/>
  <c r="AP42" i="6"/>
  <c r="AM42" i="6"/>
  <c r="AJ42" i="6"/>
  <c r="AG42" i="6"/>
  <c r="AD42" i="6"/>
  <c r="X42" i="6"/>
  <c r="U42" i="6"/>
  <c r="R42" i="6"/>
  <c r="O42" i="6"/>
  <c r="L42" i="6"/>
  <c r="I42" i="6"/>
  <c r="F42" i="6"/>
  <c r="B42" i="6"/>
  <c r="CY41" i="6"/>
  <c r="CX41" i="6"/>
  <c r="CR41" i="6"/>
  <c r="CO41" i="6"/>
  <c r="CL41" i="6"/>
  <c r="CI41" i="6"/>
  <c r="CF41" i="6"/>
  <c r="BY41" i="6"/>
  <c r="BP41" i="6"/>
  <c r="BK41" i="6"/>
  <c r="AY41" i="6"/>
  <c r="AV41" i="6"/>
  <c r="AS41" i="6"/>
  <c r="AP41" i="6"/>
  <c r="AM41" i="6"/>
  <c r="AJ41" i="6"/>
  <c r="AG41" i="6"/>
  <c r="AD41" i="6"/>
  <c r="X41" i="6"/>
  <c r="U41" i="6"/>
  <c r="R41" i="6"/>
  <c r="O41" i="6"/>
  <c r="L41" i="6"/>
  <c r="I41" i="6"/>
  <c r="F41" i="6"/>
  <c r="B41" i="6"/>
  <c r="CY40" i="6"/>
  <c r="CX40" i="6"/>
  <c r="CR40" i="6"/>
  <c r="CO40" i="6"/>
  <c r="CL40" i="6"/>
  <c r="CI40" i="6"/>
  <c r="CF40" i="6"/>
  <c r="BY40" i="6"/>
  <c r="BP40" i="6"/>
  <c r="BK40" i="6"/>
  <c r="AY40" i="6"/>
  <c r="AV40" i="6"/>
  <c r="AS40" i="6"/>
  <c r="AP40" i="6"/>
  <c r="AM40" i="6"/>
  <c r="AJ40" i="6"/>
  <c r="AG40" i="6"/>
  <c r="AD40" i="6"/>
  <c r="X40" i="6"/>
  <c r="U40" i="6"/>
  <c r="R40" i="6"/>
  <c r="O40" i="6"/>
  <c r="L40" i="6"/>
  <c r="I40" i="6"/>
  <c r="F40" i="6"/>
  <c r="B40" i="6"/>
  <c r="CY39" i="6"/>
  <c r="CX39" i="6"/>
  <c r="CR39" i="6"/>
  <c r="CO39" i="6"/>
  <c r="CL39" i="6"/>
  <c r="CI39" i="6"/>
  <c r="CF39" i="6"/>
  <c r="BY39" i="6"/>
  <c r="BP39" i="6"/>
  <c r="BK39" i="6"/>
  <c r="AY39" i="6"/>
  <c r="AV39" i="6"/>
  <c r="AS39" i="6"/>
  <c r="AP39" i="6"/>
  <c r="AM39" i="6"/>
  <c r="AJ39" i="6"/>
  <c r="AG39" i="6"/>
  <c r="AD39" i="6"/>
  <c r="X39" i="6"/>
  <c r="U39" i="6"/>
  <c r="R39" i="6"/>
  <c r="O39" i="6"/>
  <c r="L39" i="6"/>
  <c r="I39" i="6"/>
  <c r="F39" i="6"/>
  <c r="B39" i="6"/>
  <c r="CY38" i="6"/>
  <c r="CX38" i="6"/>
  <c r="CR38" i="6"/>
  <c r="CO38" i="6"/>
  <c r="CL38" i="6"/>
  <c r="CI38" i="6"/>
  <c r="CF38" i="6"/>
  <c r="BY38" i="6"/>
  <c r="BP38" i="6"/>
  <c r="BK38" i="6"/>
  <c r="AY38" i="6"/>
  <c r="AV38" i="6"/>
  <c r="AS38" i="6"/>
  <c r="AP38" i="6"/>
  <c r="AM38" i="6"/>
  <c r="AJ38" i="6"/>
  <c r="AG38" i="6"/>
  <c r="AD38" i="6"/>
  <c r="X38" i="6"/>
  <c r="U38" i="6"/>
  <c r="R38" i="6"/>
  <c r="O38" i="6"/>
  <c r="L38" i="6"/>
  <c r="I38" i="6"/>
  <c r="F38" i="6"/>
  <c r="B38" i="6"/>
  <c r="CY37" i="6"/>
  <c r="CX37" i="6"/>
  <c r="CR37" i="6"/>
  <c r="CO37" i="6"/>
  <c r="CL37" i="6"/>
  <c r="CI37" i="6"/>
  <c r="CF37" i="6"/>
  <c r="BY37" i="6"/>
  <c r="BP37" i="6"/>
  <c r="BK37" i="6"/>
  <c r="AY37" i="6"/>
  <c r="AV37" i="6"/>
  <c r="AS37" i="6"/>
  <c r="AP37" i="6"/>
  <c r="AM37" i="6"/>
  <c r="AJ37" i="6"/>
  <c r="AG37" i="6"/>
  <c r="AD37" i="6"/>
  <c r="X37" i="6"/>
  <c r="U37" i="6"/>
  <c r="R37" i="6"/>
  <c r="O37" i="6"/>
  <c r="L37" i="6"/>
  <c r="I37" i="6"/>
  <c r="F37" i="6"/>
  <c r="B37" i="6"/>
  <c r="CY36" i="6"/>
  <c r="CX36" i="6"/>
  <c r="CR36" i="6"/>
  <c r="CO36" i="6"/>
  <c r="CL36" i="6"/>
  <c r="CI36" i="6"/>
  <c r="CF36" i="6"/>
  <c r="BY36" i="6"/>
  <c r="BP36" i="6"/>
  <c r="BK36" i="6"/>
  <c r="AY36" i="6"/>
  <c r="AV36" i="6"/>
  <c r="AS36" i="6"/>
  <c r="AP36" i="6"/>
  <c r="AM36" i="6"/>
  <c r="AJ36" i="6"/>
  <c r="AG36" i="6"/>
  <c r="AD36" i="6"/>
  <c r="X36" i="6"/>
  <c r="U36" i="6"/>
  <c r="R36" i="6"/>
  <c r="O36" i="6"/>
  <c r="L36" i="6"/>
  <c r="I36" i="6"/>
  <c r="F36" i="6"/>
  <c r="B36" i="6"/>
  <c r="CY35" i="6"/>
  <c r="CX35" i="6"/>
  <c r="CR35" i="6"/>
  <c r="CO35" i="6"/>
  <c r="CL35" i="6"/>
  <c r="CI35" i="6"/>
  <c r="CF35" i="6"/>
  <c r="BY35" i="6"/>
  <c r="BP35" i="6"/>
  <c r="BK35" i="6"/>
  <c r="AY35" i="6"/>
  <c r="AV35" i="6"/>
  <c r="AS35" i="6"/>
  <c r="AP35" i="6"/>
  <c r="AM35" i="6"/>
  <c r="AJ35" i="6"/>
  <c r="AG35" i="6"/>
  <c r="AD35" i="6"/>
  <c r="X35" i="6"/>
  <c r="U35" i="6"/>
  <c r="R35" i="6"/>
  <c r="O35" i="6"/>
  <c r="L35" i="6"/>
  <c r="I35" i="6"/>
  <c r="F35" i="6"/>
  <c r="B35" i="6"/>
  <c r="CY34" i="6"/>
  <c r="CX34" i="6"/>
  <c r="CR34" i="6"/>
  <c r="CO34" i="6"/>
  <c r="CL34" i="6"/>
  <c r="CI34" i="6"/>
  <c r="CF34" i="6"/>
  <c r="BY34" i="6"/>
  <c r="BP34" i="6"/>
  <c r="BK34" i="6"/>
  <c r="AY34" i="6"/>
  <c r="AV34" i="6"/>
  <c r="AS34" i="6"/>
  <c r="AP34" i="6"/>
  <c r="AM34" i="6"/>
  <c r="AJ34" i="6"/>
  <c r="AG34" i="6"/>
  <c r="AD34" i="6"/>
  <c r="X34" i="6"/>
  <c r="U34" i="6"/>
  <c r="R34" i="6"/>
  <c r="O34" i="6"/>
  <c r="L34" i="6"/>
  <c r="I34" i="6"/>
  <c r="F34" i="6"/>
  <c r="B34" i="6"/>
  <c r="CY33" i="6"/>
  <c r="CX33" i="6"/>
  <c r="CR33" i="6"/>
  <c r="CO33" i="6"/>
  <c r="CL33" i="6"/>
  <c r="CI33" i="6"/>
  <c r="CF33" i="6"/>
  <c r="BY33" i="6"/>
  <c r="BP33" i="6"/>
  <c r="BK33" i="6"/>
  <c r="AY33" i="6"/>
  <c r="AV33" i="6"/>
  <c r="AS33" i="6"/>
  <c r="AP33" i="6"/>
  <c r="AM33" i="6"/>
  <c r="AJ33" i="6"/>
  <c r="AG33" i="6"/>
  <c r="AD33" i="6"/>
  <c r="X33" i="6"/>
  <c r="U33" i="6"/>
  <c r="R33" i="6"/>
  <c r="O33" i="6"/>
  <c r="L33" i="6"/>
  <c r="I33" i="6"/>
  <c r="F33" i="6"/>
  <c r="B33" i="6"/>
  <c r="CY32" i="6"/>
  <c r="CX32" i="6"/>
  <c r="CR32" i="6"/>
  <c r="CO32" i="6"/>
  <c r="CL32" i="6"/>
  <c r="CI32" i="6"/>
  <c r="CF32" i="6"/>
  <c r="BY32" i="6"/>
  <c r="BP32" i="6"/>
  <c r="BK32" i="6"/>
  <c r="AY32" i="6"/>
  <c r="AV32" i="6"/>
  <c r="AS32" i="6"/>
  <c r="AP32" i="6"/>
  <c r="AM32" i="6"/>
  <c r="AJ32" i="6"/>
  <c r="AG32" i="6"/>
  <c r="AD32" i="6"/>
  <c r="X32" i="6"/>
  <c r="U32" i="6"/>
  <c r="R32" i="6"/>
  <c r="O32" i="6"/>
  <c r="L32" i="6"/>
  <c r="I32" i="6"/>
  <c r="F32" i="6"/>
  <c r="B32" i="6"/>
  <c r="CY31" i="6"/>
  <c r="CX31" i="6"/>
  <c r="CR31" i="6"/>
  <c r="CO31" i="6"/>
  <c r="CL31" i="6"/>
  <c r="CI31" i="6"/>
  <c r="CF31" i="6"/>
  <c r="BY31" i="6"/>
  <c r="BP31" i="6"/>
  <c r="BK31" i="6"/>
  <c r="AY31" i="6"/>
  <c r="AV31" i="6"/>
  <c r="AS31" i="6"/>
  <c r="AP31" i="6"/>
  <c r="AM31" i="6"/>
  <c r="AJ31" i="6"/>
  <c r="AG31" i="6"/>
  <c r="AD31" i="6"/>
  <c r="X31" i="6"/>
  <c r="U31" i="6"/>
  <c r="R31" i="6"/>
  <c r="O31" i="6"/>
  <c r="L31" i="6"/>
  <c r="I31" i="6"/>
  <c r="F31" i="6"/>
  <c r="B31" i="6"/>
  <c r="CY30" i="6"/>
  <c r="CX30" i="6"/>
  <c r="CR30" i="6"/>
  <c r="CO30" i="6"/>
  <c r="CL30" i="6"/>
  <c r="CI30" i="6"/>
  <c r="CF30" i="6"/>
  <c r="BY30" i="6"/>
  <c r="BP30" i="6"/>
  <c r="BK30" i="6"/>
  <c r="AY30" i="6"/>
  <c r="AV30" i="6"/>
  <c r="AS30" i="6"/>
  <c r="AP30" i="6"/>
  <c r="AM30" i="6"/>
  <c r="AJ30" i="6"/>
  <c r="AG30" i="6"/>
  <c r="AD30" i="6"/>
  <c r="X30" i="6"/>
  <c r="U30" i="6"/>
  <c r="R30" i="6"/>
  <c r="O30" i="6"/>
  <c r="L30" i="6"/>
  <c r="I30" i="6"/>
  <c r="F30" i="6"/>
  <c r="B30" i="6"/>
  <c r="CY29" i="6"/>
  <c r="CX29" i="6"/>
  <c r="CR29" i="6"/>
  <c r="CO29" i="6"/>
  <c r="CL29" i="6"/>
  <c r="CI29" i="6"/>
  <c r="CF29" i="6"/>
  <c r="BY29" i="6"/>
  <c r="BP29" i="6"/>
  <c r="BK29" i="6"/>
  <c r="AY29" i="6"/>
  <c r="AV29" i="6"/>
  <c r="AS29" i="6"/>
  <c r="AP29" i="6"/>
  <c r="AM29" i="6"/>
  <c r="AJ29" i="6"/>
  <c r="AG29" i="6"/>
  <c r="AD29" i="6"/>
  <c r="X29" i="6"/>
  <c r="U29" i="6"/>
  <c r="R29" i="6"/>
  <c r="O29" i="6"/>
  <c r="L29" i="6"/>
  <c r="I29" i="6"/>
  <c r="F29" i="6"/>
  <c r="B29" i="6"/>
  <c r="CY28" i="6"/>
  <c r="CX28" i="6"/>
  <c r="CR28" i="6"/>
  <c r="CO28" i="6"/>
  <c r="CL28" i="6"/>
  <c r="CI28" i="6"/>
  <c r="CF28" i="6"/>
  <c r="BY28" i="6"/>
  <c r="BP28" i="6"/>
  <c r="BK28" i="6"/>
  <c r="AY28" i="6"/>
  <c r="AV28" i="6"/>
  <c r="AS28" i="6"/>
  <c r="AP28" i="6"/>
  <c r="AM28" i="6"/>
  <c r="AJ28" i="6"/>
  <c r="AG28" i="6"/>
  <c r="AD28" i="6"/>
  <c r="X28" i="6"/>
  <c r="U28" i="6"/>
  <c r="R28" i="6"/>
  <c r="O28" i="6"/>
  <c r="L28" i="6"/>
  <c r="I28" i="6"/>
  <c r="F28" i="6"/>
  <c r="B28" i="6"/>
  <c r="CY27" i="6"/>
  <c r="CX27" i="6"/>
  <c r="CR27" i="6"/>
  <c r="CO27" i="6"/>
  <c r="CL27" i="6"/>
  <c r="CI27" i="6"/>
  <c r="CF27" i="6"/>
  <c r="BY27" i="6"/>
  <c r="BP27" i="6"/>
  <c r="BK27" i="6"/>
  <c r="AY27" i="6"/>
  <c r="AV27" i="6"/>
  <c r="AS27" i="6"/>
  <c r="AP27" i="6"/>
  <c r="AM27" i="6"/>
  <c r="AJ27" i="6"/>
  <c r="AG27" i="6"/>
  <c r="AD27" i="6"/>
  <c r="X27" i="6"/>
  <c r="U27" i="6"/>
  <c r="R27" i="6"/>
  <c r="O27" i="6"/>
  <c r="L27" i="6"/>
  <c r="I27" i="6"/>
  <c r="F27" i="6"/>
  <c r="B27" i="6"/>
  <c r="CY26" i="6"/>
  <c r="CX26" i="6"/>
  <c r="CR26" i="6"/>
  <c r="CO26" i="6"/>
  <c r="CL26" i="6"/>
  <c r="CI26" i="6"/>
  <c r="CF26" i="6"/>
  <c r="BY26" i="6"/>
  <c r="BP26" i="6"/>
  <c r="BK26" i="6"/>
  <c r="AY26" i="6"/>
  <c r="AV26" i="6"/>
  <c r="AS26" i="6"/>
  <c r="AP26" i="6"/>
  <c r="AM26" i="6"/>
  <c r="AJ26" i="6"/>
  <c r="AG26" i="6"/>
  <c r="AD26" i="6"/>
  <c r="X26" i="6"/>
  <c r="U26" i="6"/>
  <c r="R26" i="6"/>
  <c r="O26" i="6"/>
  <c r="L26" i="6"/>
  <c r="I26" i="6"/>
  <c r="F26" i="6"/>
  <c r="B26" i="6"/>
  <c r="CY25" i="6"/>
  <c r="CX25" i="6"/>
  <c r="CR25" i="6"/>
  <c r="CO25" i="6"/>
  <c r="CL25" i="6"/>
  <c r="CI25" i="6"/>
  <c r="CF25" i="6"/>
  <c r="BY25" i="6"/>
  <c r="BP25" i="6"/>
  <c r="BK25" i="6"/>
  <c r="AY25" i="6"/>
  <c r="AV25" i="6"/>
  <c r="AS25" i="6"/>
  <c r="AP25" i="6"/>
  <c r="AM25" i="6"/>
  <c r="AJ25" i="6"/>
  <c r="AG25" i="6"/>
  <c r="AD25" i="6"/>
  <c r="X25" i="6"/>
  <c r="U25" i="6"/>
  <c r="R25" i="6"/>
  <c r="O25" i="6"/>
  <c r="L25" i="6"/>
  <c r="I25" i="6"/>
  <c r="F25" i="6"/>
  <c r="B25" i="6"/>
  <c r="CY24" i="6"/>
  <c r="CX24" i="6"/>
  <c r="CR24" i="6"/>
  <c r="CO24" i="6"/>
  <c r="CL24" i="6"/>
  <c r="CI24" i="6"/>
  <c r="CF24" i="6"/>
  <c r="BY24" i="6"/>
  <c r="BP24" i="6"/>
  <c r="BK24" i="6"/>
  <c r="AY24" i="6"/>
  <c r="AV24" i="6"/>
  <c r="AS24" i="6"/>
  <c r="AP24" i="6"/>
  <c r="AM24" i="6"/>
  <c r="AJ24" i="6"/>
  <c r="AG24" i="6"/>
  <c r="AD24" i="6"/>
  <c r="X24" i="6"/>
  <c r="U24" i="6"/>
  <c r="R24" i="6"/>
  <c r="O24" i="6"/>
  <c r="L24" i="6"/>
  <c r="I24" i="6"/>
  <c r="F24" i="6"/>
  <c r="B24" i="6"/>
  <c r="CY23" i="6"/>
  <c r="CX23" i="6"/>
  <c r="CR23" i="6"/>
  <c r="CO23" i="6"/>
  <c r="CL23" i="6"/>
  <c r="CI23" i="6"/>
  <c r="CF23" i="6"/>
  <c r="BY23" i="6"/>
  <c r="BP23" i="6"/>
  <c r="BK23" i="6"/>
  <c r="AY23" i="6"/>
  <c r="AV23" i="6"/>
  <c r="AS23" i="6"/>
  <c r="AP23" i="6"/>
  <c r="AM23" i="6"/>
  <c r="AJ23" i="6"/>
  <c r="AG23" i="6"/>
  <c r="AD23" i="6"/>
  <c r="X23" i="6"/>
  <c r="U23" i="6"/>
  <c r="R23" i="6"/>
  <c r="O23" i="6"/>
  <c r="L23" i="6"/>
  <c r="I23" i="6"/>
  <c r="F23" i="6"/>
  <c r="B23" i="6"/>
  <c r="CY22" i="6"/>
  <c r="CX22" i="6"/>
  <c r="CR22" i="6"/>
  <c r="CO22" i="6"/>
  <c r="CL22" i="6"/>
  <c r="CI22" i="6"/>
  <c r="CF22" i="6"/>
  <c r="BY22" i="6"/>
  <c r="BP22" i="6"/>
  <c r="BK22" i="6"/>
  <c r="AY22" i="6"/>
  <c r="AV22" i="6"/>
  <c r="AS22" i="6"/>
  <c r="AP22" i="6"/>
  <c r="AM22" i="6"/>
  <c r="AJ22" i="6"/>
  <c r="AG22" i="6"/>
  <c r="AD22" i="6"/>
  <c r="X22" i="6"/>
  <c r="U22" i="6"/>
  <c r="R22" i="6"/>
  <c r="O22" i="6"/>
  <c r="L22" i="6"/>
  <c r="I22" i="6"/>
  <c r="F22" i="6"/>
  <c r="B22" i="6"/>
  <c r="CY21" i="6"/>
  <c r="CX21" i="6"/>
  <c r="CR21" i="6"/>
  <c r="CO21" i="6"/>
  <c r="CL21" i="6"/>
  <c r="CI21" i="6"/>
  <c r="CF21" i="6"/>
  <c r="BY21" i="6"/>
  <c r="BP21" i="6"/>
  <c r="BK21" i="6"/>
  <c r="AY21" i="6"/>
  <c r="AV21" i="6"/>
  <c r="AS21" i="6"/>
  <c r="AP21" i="6"/>
  <c r="AM21" i="6"/>
  <c r="AJ21" i="6"/>
  <c r="AG21" i="6"/>
  <c r="AD21" i="6"/>
  <c r="X21" i="6"/>
  <c r="U21" i="6"/>
  <c r="R21" i="6"/>
  <c r="O21" i="6"/>
  <c r="L21" i="6"/>
  <c r="I21" i="6"/>
  <c r="F21" i="6"/>
  <c r="B21" i="6"/>
  <c r="CY20" i="6"/>
  <c r="CX20" i="6"/>
  <c r="CR20" i="6"/>
  <c r="CO20" i="6"/>
  <c r="CL20" i="6"/>
  <c r="CI20" i="6"/>
  <c r="CF20" i="6"/>
  <c r="BY20" i="6"/>
  <c r="BP20" i="6"/>
  <c r="BK20" i="6"/>
  <c r="AY20" i="6"/>
  <c r="AV20" i="6"/>
  <c r="AS20" i="6"/>
  <c r="AP20" i="6"/>
  <c r="AM20" i="6"/>
  <c r="AJ20" i="6"/>
  <c r="AG20" i="6"/>
  <c r="AD20" i="6"/>
  <c r="X20" i="6"/>
  <c r="U20" i="6"/>
  <c r="R20" i="6"/>
  <c r="O20" i="6"/>
  <c r="L20" i="6"/>
  <c r="I20" i="6"/>
  <c r="F20" i="6"/>
  <c r="B20" i="6"/>
  <c r="CY19" i="6"/>
  <c r="CX19" i="6"/>
  <c r="CR19" i="6"/>
  <c r="CO19" i="6"/>
  <c r="CL19" i="6"/>
  <c r="CI19" i="6"/>
  <c r="CF19" i="6"/>
  <c r="BY19" i="6"/>
  <c r="BP19" i="6"/>
  <c r="BK19" i="6"/>
  <c r="AY19" i="6"/>
  <c r="AV19" i="6"/>
  <c r="AS19" i="6"/>
  <c r="AP19" i="6"/>
  <c r="AM19" i="6"/>
  <c r="AJ19" i="6"/>
  <c r="AG19" i="6"/>
  <c r="AD19" i="6"/>
  <c r="X19" i="6"/>
  <c r="U19" i="6"/>
  <c r="R19" i="6"/>
  <c r="O19" i="6"/>
  <c r="L19" i="6"/>
  <c r="I19" i="6"/>
  <c r="F19" i="6"/>
  <c r="B19" i="6"/>
  <c r="CY18" i="6"/>
  <c r="CX18" i="6"/>
  <c r="CR18" i="6"/>
  <c r="CO18" i="6"/>
  <c r="CL18" i="6"/>
  <c r="CI18" i="6"/>
  <c r="CF18" i="6"/>
  <c r="BY18" i="6"/>
  <c r="BP18" i="6"/>
  <c r="BK18" i="6"/>
  <c r="AY18" i="6"/>
  <c r="AV18" i="6"/>
  <c r="AS18" i="6"/>
  <c r="AP18" i="6"/>
  <c r="AM18" i="6"/>
  <c r="AJ18" i="6"/>
  <c r="AG18" i="6"/>
  <c r="AD18" i="6"/>
  <c r="X18" i="6"/>
  <c r="U18" i="6"/>
  <c r="R18" i="6"/>
  <c r="O18" i="6"/>
  <c r="L18" i="6"/>
  <c r="I18" i="6"/>
  <c r="F18" i="6"/>
  <c r="B18" i="6"/>
  <c r="CY17" i="6"/>
  <c r="CX17" i="6"/>
  <c r="CR17" i="6"/>
  <c r="CO17" i="6"/>
  <c r="CL17" i="6"/>
  <c r="CI17" i="6"/>
  <c r="CF17" i="6"/>
  <c r="BY17" i="6"/>
  <c r="BP17" i="6"/>
  <c r="BK17" i="6"/>
  <c r="AY17" i="6"/>
  <c r="AV17" i="6"/>
  <c r="AS17" i="6"/>
  <c r="AP17" i="6"/>
  <c r="AM17" i="6"/>
  <c r="AJ17" i="6"/>
  <c r="AG17" i="6"/>
  <c r="AD17" i="6"/>
  <c r="X17" i="6"/>
  <c r="U17" i="6"/>
  <c r="R17" i="6"/>
  <c r="O17" i="6"/>
  <c r="L17" i="6"/>
  <c r="I17" i="6"/>
  <c r="F17" i="6"/>
  <c r="B17" i="6"/>
  <c r="CY16" i="6"/>
  <c r="CX16" i="6"/>
  <c r="CR16" i="6"/>
  <c r="CO16" i="6"/>
  <c r="CL16" i="6"/>
  <c r="CI16" i="6"/>
  <c r="CF16" i="6"/>
  <c r="BY16" i="6"/>
  <c r="BP16" i="6"/>
  <c r="BK16" i="6"/>
  <c r="AY16" i="6"/>
  <c r="AV16" i="6"/>
  <c r="AS16" i="6"/>
  <c r="AP16" i="6"/>
  <c r="AM16" i="6"/>
  <c r="AJ16" i="6"/>
  <c r="AG16" i="6"/>
  <c r="AD16" i="6"/>
  <c r="X16" i="6"/>
  <c r="U16" i="6"/>
  <c r="R16" i="6"/>
  <c r="O16" i="6"/>
  <c r="L16" i="6"/>
  <c r="I16" i="6"/>
  <c r="F16" i="6"/>
  <c r="B16" i="6"/>
  <c r="CY15" i="6"/>
  <c r="CX15" i="6"/>
  <c r="CR15" i="6"/>
  <c r="CO15" i="6"/>
  <c r="CL15" i="6"/>
  <c r="CI15" i="6"/>
  <c r="CF15" i="6"/>
  <c r="BY15" i="6"/>
  <c r="BP15" i="6"/>
  <c r="BK15" i="6"/>
  <c r="AY15" i="6"/>
  <c r="AV15" i="6"/>
  <c r="AS15" i="6"/>
  <c r="AP15" i="6"/>
  <c r="AM15" i="6"/>
  <c r="AJ15" i="6"/>
  <c r="AG15" i="6"/>
  <c r="AD15" i="6"/>
  <c r="X15" i="6"/>
  <c r="U15" i="6"/>
  <c r="R15" i="6"/>
  <c r="O15" i="6"/>
  <c r="L15" i="6"/>
  <c r="I15" i="6"/>
  <c r="F15" i="6"/>
  <c r="B15" i="6"/>
  <c r="CY14" i="6"/>
  <c r="CX14" i="6"/>
  <c r="CR14" i="6"/>
  <c r="CO14" i="6"/>
  <c r="CL14" i="6"/>
  <c r="CI14" i="6"/>
  <c r="CF14" i="6"/>
  <c r="BY14" i="6"/>
  <c r="BP14" i="6"/>
  <c r="BK14" i="6"/>
  <c r="AY14" i="6"/>
  <c r="AV14" i="6"/>
  <c r="AS14" i="6"/>
  <c r="AP14" i="6"/>
  <c r="AM14" i="6"/>
  <c r="AJ14" i="6"/>
  <c r="AG14" i="6"/>
  <c r="AD14" i="6"/>
  <c r="X14" i="6"/>
  <c r="U14" i="6"/>
  <c r="R14" i="6"/>
  <c r="O14" i="6"/>
  <c r="L14" i="6"/>
  <c r="I14" i="6"/>
  <c r="F14" i="6"/>
  <c r="B14" i="6"/>
  <c r="CY13" i="6"/>
  <c r="CX13" i="6"/>
  <c r="CR13" i="6"/>
  <c r="CO13" i="6"/>
  <c r="CL13" i="6"/>
  <c r="CI13" i="6"/>
  <c r="CF13" i="6"/>
  <c r="BY13" i="6"/>
  <c r="BP13" i="6"/>
  <c r="BK13" i="6"/>
  <c r="AY13" i="6"/>
  <c r="AV13" i="6"/>
  <c r="AS13" i="6"/>
  <c r="AP13" i="6"/>
  <c r="AM13" i="6"/>
  <c r="AJ13" i="6"/>
  <c r="AG13" i="6"/>
  <c r="AD13" i="6"/>
  <c r="X13" i="6"/>
  <c r="U13" i="6"/>
  <c r="R13" i="6"/>
  <c r="O13" i="6"/>
  <c r="L13" i="6"/>
  <c r="I13" i="6"/>
  <c r="F13" i="6"/>
  <c r="B13" i="6"/>
  <c r="CY12" i="6"/>
  <c r="CX12" i="6"/>
  <c r="CR12" i="6"/>
  <c r="CO12" i="6"/>
  <c r="CL12" i="6"/>
  <c r="CI12" i="6"/>
  <c r="CF12" i="6"/>
  <c r="BY12" i="6"/>
  <c r="BP12" i="6"/>
  <c r="BK12" i="6"/>
  <c r="AY12" i="6"/>
  <c r="AV12" i="6"/>
  <c r="AS12" i="6"/>
  <c r="AP12" i="6"/>
  <c r="AM12" i="6"/>
  <c r="AJ12" i="6"/>
  <c r="AG12" i="6"/>
  <c r="AD12" i="6"/>
  <c r="X12" i="6"/>
  <c r="U12" i="6"/>
  <c r="R12" i="6"/>
  <c r="O12" i="6"/>
  <c r="L12" i="6"/>
  <c r="I12" i="6"/>
  <c r="F12" i="6"/>
  <c r="B12" i="6"/>
  <c r="CW12" i="6" s="1"/>
  <c r="CY11" i="6"/>
  <c r="CX11" i="6"/>
  <c r="CR11" i="6"/>
  <c r="CO11" i="6"/>
  <c r="CL11" i="6"/>
  <c r="CI11" i="6"/>
  <c r="CF11" i="6"/>
  <c r="BY11" i="6"/>
  <c r="BP11" i="6"/>
  <c r="BK11" i="6"/>
  <c r="AY11" i="6"/>
  <c r="AV11" i="6"/>
  <c r="AS11" i="6"/>
  <c r="AP11" i="6"/>
  <c r="AM11" i="6"/>
  <c r="AJ11" i="6"/>
  <c r="AG11" i="6"/>
  <c r="AD11" i="6"/>
  <c r="X11" i="6"/>
  <c r="U11" i="6"/>
  <c r="R11" i="6"/>
  <c r="O11" i="6"/>
  <c r="L11" i="6"/>
  <c r="I11" i="6"/>
  <c r="F11" i="6"/>
  <c r="B11" i="6"/>
  <c r="CY10" i="6"/>
  <c r="CX10" i="6"/>
  <c r="CR10" i="6"/>
  <c r="CO10" i="6"/>
  <c r="CL10" i="6"/>
  <c r="CI10" i="6"/>
  <c r="CF10" i="6"/>
  <c r="BY10" i="6"/>
  <c r="BP10" i="6"/>
  <c r="BK10" i="6"/>
  <c r="AY10" i="6"/>
  <c r="AV10" i="6"/>
  <c r="AS10" i="6"/>
  <c r="AP10" i="6"/>
  <c r="AM10" i="6"/>
  <c r="AJ10" i="6"/>
  <c r="AG10" i="6"/>
  <c r="AD10" i="6"/>
  <c r="X10" i="6"/>
  <c r="U10" i="6"/>
  <c r="R10" i="6"/>
  <c r="O10" i="6"/>
  <c r="L10" i="6"/>
  <c r="I10" i="6"/>
  <c r="F10" i="6"/>
  <c r="B10" i="6"/>
  <c r="CY9" i="6"/>
  <c r="CX9" i="6"/>
  <c r="CR9" i="6"/>
  <c r="CO9" i="6"/>
  <c r="CL9" i="6"/>
  <c r="CI9" i="6"/>
  <c r="CF9" i="6"/>
  <c r="BY9" i="6"/>
  <c r="BP9" i="6"/>
  <c r="BK9" i="6"/>
  <c r="AY9" i="6"/>
  <c r="AV9" i="6"/>
  <c r="AS9" i="6"/>
  <c r="AP9" i="6"/>
  <c r="AM9" i="6"/>
  <c r="AJ9" i="6"/>
  <c r="AG9" i="6"/>
  <c r="AD9" i="6"/>
  <c r="X9" i="6"/>
  <c r="U9" i="6"/>
  <c r="R9" i="6"/>
  <c r="O9" i="6"/>
  <c r="L9" i="6"/>
  <c r="I9" i="6"/>
  <c r="F9" i="6"/>
  <c r="B9" i="6"/>
  <c r="CY8" i="6"/>
  <c r="CY71" i="6" s="1"/>
  <c r="CX8" i="6"/>
  <c r="CX71" i="6" s="1"/>
  <c r="CR8" i="6"/>
  <c r="CO8" i="6"/>
  <c r="CL8" i="6"/>
  <c r="CI8" i="6"/>
  <c r="CF8" i="6"/>
  <c r="BY8" i="6"/>
  <c r="BP8" i="6"/>
  <c r="BK8" i="6"/>
  <c r="AY8" i="6"/>
  <c r="AV8" i="6"/>
  <c r="AS8" i="6"/>
  <c r="AP8" i="6"/>
  <c r="AM8" i="6"/>
  <c r="AJ8" i="6"/>
  <c r="AG8" i="6"/>
  <c r="AD8" i="6"/>
  <c r="X8" i="6"/>
  <c r="U8" i="6"/>
  <c r="R8" i="6"/>
  <c r="O8" i="6"/>
  <c r="L8" i="6"/>
  <c r="I8" i="6"/>
  <c r="F8" i="6"/>
  <c r="B8" i="6"/>
  <c r="CW8" i="6" s="1"/>
  <c r="CV71" i="5"/>
  <c r="CU71" i="5"/>
  <c r="CT71" i="5"/>
  <c r="CS71" i="5"/>
  <c r="CQ71" i="5"/>
  <c r="CP71" i="5"/>
  <c r="CN71" i="5"/>
  <c r="CM71" i="5"/>
  <c r="CK71" i="5"/>
  <c r="CJ71" i="5"/>
  <c r="CH71" i="5"/>
  <c r="CG71" i="5"/>
  <c r="CE71" i="5"/>
  <c r="CD71" i="5"/>
  <c r="CC71" i="5"/>
  <c r="CB71" i="5"/>
  <c r="CA71" i="5"/>
  <c r="BZ71" i="5"/>
  <c r="BX71" i="5"/>
  <c r="BW71" i="5"/>
  <c r="BV71" i="5"/>
  <c r="BU71" i="5"/>
  <c r="BT71" i="5"/>
  <c r="BS71" i="5"/>
  <c r="BR71" i="5"/>
  <c r="BQ71" i="5"/>
  <c r="BO71" i="5"/>
  <c r="BN71" i="5"/>
  <c r="BM71" i="5"/>
  <c r="BL71" i="5"/>
  <c r="BJ71" i="5"/>
  <c r="BI71" i="5"/>
  <c r="BH71" i="5"/>
  <c r="BG71" i="5"/>
  <c r="BF71" i="5"/>
  <c r="BE71" i="5"/>
  <c r="BD71" i="5"/>
  <c r="BC71" i="5"/>
  <c r="BA71" i="5"/>
  <c r="AZ71" i="5"/>
  <c r="AX71" i="5"/>
  <c r="AW71" i="5"/>
  <c r="AU71" i="5"/>
  <c r="AT71" i="5"/>
  <c r="AR71" i="5"/>
  <c r="AQ71" i="5"/>
  <c r="AO71" i="5"/>
  <c r="AN71" i="5"/>
  <c r="AL71" i="5"/>
  <c r="AK71" i="5"/>
  <c r="AI71" i="5"/>
  <c r="AH71" i="5"/>
  <c r="AF71" i="5"/>
  <c r="AE71" i="5"/>
  <c r="AD71" i="5" s="1"/>
  <c r="AC71" i="5"/>
  <c r="AB71" i="5"/>
  <c r="AA71" i="5"/>
  <c r="Z71" i="5"/>
  <c r="Y71" i="5"/>
  <c r="W71" i="5"/>
  <c r="V71" i="5"/>
  <c r="T71" i="5"/>
  <c r="S71" i="5"/>
  <c r="Q71" i="5"/>
  <c r="P71" i="5"/>
  <c r="O71" i="5" s="1"/>
  <c r="N71" i="5"/>
  <c r="M71" i="5"/>
  <c r="L71" i="5" s="1"/>
  <c r="K71" i="5"/>
  <c r="J71" i="5"/>
  <c r="H71" i="5"/>
  <c r="G71" i="5"/>
  <c r="F71" i="5" s="1"/>
  <c r="E71" i="5"/>
  <c r="D71" i="5"/>
  <c r="C71" i="5"/>
  <c r="CY70" i="5"/>
  <c r="CX70" i="5"/>
  <c r="CR70" i="5"/>
  <c r="CO70" i="5"/>
  <c r="CL70" i="5"/>
  <c r="CI70" i="5"/>
  <c r="CF70" i="5"/>
  <c r="BY70" i="5"/>
  <c r="BP70" i="5"/>
  <c r="BK70" i="5"/>
  <c r="AY70" i="5"/>
  <c r="AV70" i="5"/>
  <c r="AS70" i="5"/>
  <c r="AP70" i="5"/>
  <c r="AM70" i="5"/>
  <c r="AJ70" i="5"/>
  <c r="AG70" i="5"/>
  <c r="AD70" i="5"/>
  <c r="X70" i="5"/>
  <c r="U70" i="5"/>
  <c r="R70" i="5"/>
  <c r="O70" i="5"/>
  <c r="L70" i="5"/>
  <c r="I70" i="5"/>
  <c r="F70" i="5"/>
  <c r="B70" i="5"/>
  <c r="CY69" i="5"/>
  <c r="CX69" i="5"/>
  <c r="CR69" i="5"/>
  <c r="CO69" i="5"/>
  <c r="CL69" i="5"/>
  <c r="CI69" i="5"/>
  <c r="CF69" i="5"/>
  <c r="BY69" i="5"/>
  <c r="BP69" i="5"/>
  <c r="BK69" i="5"/>
  <c r="AY69" i="5"/>
  <c r="AV69" i="5"/>
  <c r="AS69" i="5"/>
  <c r="AP69" i="5"/>
  <c r="AM69" i="5"/>
  <c r="AJ69" i="5"/>
  <c r="AG69" i="5"/>
  <c r="AD69" i="5"/>
  <c r="X69" i="5"/>
  <c r="U69" i="5"/>
  <c r="R69" i="5"/>
  <c r="O69" i="5"/>
  <c r="L69" i="5"/>
  <c r="I69" i="5"/>
  <c r="F69" i="5"/>
  <c r="B69" i="5"/>
  <c r="CY68" i="5"/>
  <c r="CX68" i="5"/>
  <c r="CR68" i="5"/>
  <c r="CO68" i="5"/>
  <c r="CL68" i="5"/>
  <c r="CI68" i="5"/>
  <c r="CF68" i="5"/>
  <c r="BY68" i="5"/>
  <c r="BP68" i="5"/>
  <c r="BK68" i="5"/>
  <c r="AY68" i="5"/>
  <c r="AV68" i="5"/>
  <c r="AS68" i="5"/>
  <c r="AP68" i="5"/>
  <c r="AM68" i="5"/>
  <c r="AJ68" i="5"/>
  <c r="AG68" i="5"/>
  <c r="AD68" i="5"/>
  <c r="X68" i="5"/>
  <c r="U68" i="5"/>
  <c r="R68" i="5"/>
  <c r="O68" i="5"/>
  <c r="L68" i="5"/>
  <c r="I68" i="5"/>
  <c r="F68" i="5"/>
  <c r="B68" i="5"/>
  <c r="CY67" i="5"/>
  <c r="CX67" i="5"/>
  <c r="CR67" i="5"/>
  <c r="CO67" i="5"/>
  <c r="CL67" i="5"/>
  <c r="CI67" i="5"/>
  <c r="CF67" i="5"/>
  <c r="BY67" i="5"/>
  <c r="BP67" i="5"/>
  <c r="BK67" i="5"/>
  <c r="AY67" i="5"/>
  <c r="AV67" i="5"/>
  <c r="AS67" i="5"/>
  <c r="AP67" i="5"/>
  <c r="AM67" i="5"/>
  <c r="AJ67" i="5"/>
  <c r="AG67" i="5"/>
  <c r="AD67" i="5"/>
  <c r="X67" i="5"/>
  <c r="U67" i="5"/>
  <c r="R67" i="5"/>
  <c r="O67" i="5"/>
  <c r="L67" i="5"/>
  <c r="I67" i="5"/>
  <c r="F67" i="5"/>
  <c r="B67" i="5"/>
  <c r="CY66" i="5"/>
  <c r="CX66" i="5"/>
  <c r="CR66" i="5"/>
  <c r="CO66" i="5"/>
  <c r="CL66" i="5"/>
  <c r="CI66" i="5"/>
  <c r="CF66" i="5"/>
  <c r="BY66" i="5"/>
  <c r="BP66" i="5"/>
  <c r="BK66" i="5"/>
  <c r="AY66" i="5"/>
  <c r="AV66" i="5"/>
  <c r="AS66" i="5"/>
  <c r="AP66" i="5"/>
  <c r="AM66" i="5"/>
  <c r="AJ66" i="5"/>
  <c r="AG66" i="5"/>
  <c r="AD66" i="5"/>
  <c r="X66" i="5"/>
  <c r="U66" i="5"/>
  <c r="R66" i="5"/>
  <c r="O66" i="5"/>
  <c r="L66" i="5"/>
  <c r="I66" i="5"/>
  <c r="F66" i="5"/>
  <c r="B66" i="5"/>
  <c r="CY65" i="5"/>
  <c r="CX65" i="5"/>
  <c r="CR65" i="5"/>
  <c r="CO65" i="5"/>
  <c r="CL65" i="5"/>
  <c r="CI65" i="5"/>
  <c r="CF65" i="5"/>
  <c r="BY65" i="5"/>
  <c r="BP65" i="5"/>
  <c r="BK65" i="5"/>
  <c r="AY65" i="5"/>
  <c r="AV65" i="5"/>
  <c r="AS65" i="5"/>
  <c r="AP65" i="5"/>
  <c r="AM65" i="5"/>
  <c r="AJ65" i="5"/>
  <c r="AG65" i="5"/>
  <c r="AD65" i="5"/>
  <c r="X65" i="5"/>
  <c r="U65" i="5"/>
  <c r="R65" i="5"/>
  <c r="O65" i="5"/>
  <c r="L65" i="5"/>
  <c r="I65" i="5"/>
  <c r="F65" i="5"/>
  <c r="B65" i="5"/>
  <c r="CY64" i="5"/>
  <c r="CX64" i="5"/>
  <c r="CR64" i="5"/>
  <c r="CO64" i="5"/>
  <c r="CL64" i="5"/>
  <c r="CI64" i="5"/>
  <c r="CF64" i="5"/>
  <c r="BY64" i="5"/>
  <c r="BP64" i="5"/>
  <c r="BK64" i="5"/>
  <c r="AY64" i="5"/>
  <c r="AV64" i="5"/>
  <c r="AS64" i="5"/>
  <c r="AP64" i="5"/>
  <c r="AM64" i="5"/>
  <c r="AJ64" i="5"/>
  <c r="AG64" i="5"/>
  <c r="AD64" i="5"/>
  <c r="X64" i="5"/>
  <c r="U64" i="5"/>
  <c r="R64" i="5"/>
  <c r="O64" i="5"/>
  <c r="L64" i="5"/>
  <c r="I64" i="5"/>
  <c r="F64" i="5"/>
  <c r="B64" i="5"/>
  <c r="CY63" i="5"/>
  <c r="CX63" i="5"/>
  <c r="CR63" i="5"/>
  <c r="CO63" i="5"/>
  <c r="CL63" i="5"/>
  <c r="CI63" i="5"/>
  <c r="CF63" i="5"/>
  <c r="BY63" i="5"/>
  <c r="BP63" i="5"/>
  <c r="BK63" i="5"/>
  <c r="AY63" i="5"/>
  <c r="AV63" i="5"/>
  <c r="AS63" i="5"/>
  <c r="AP63" i="5"/>
  <c r="AM63" i="5"/>
  <c r="AJ63" i="5"/>
  <c r="AG63" i="5"/>
  <c r="AD63" i="5"/>
  <c r="X63" i="5"/>
  <c r="U63" i="5"/>
  <c r="R63" i="5"/>
  <c r="O63" i="5"/>
  <c r="L63" i="5"/>
  <c r="I63" i="5"/>
  <c r="F63" i="5"/>
  <c r="B63" i="5"/>
  <c r="CY62" i="5"/>
  <c r="CX62" i="5"/>
  <c r="CR62" i="5"/>
  <c r="CO62" i="5"/>
  <c r="CL62" i="5"/>
  <c r="CI62" i="5"/>
  <c r="CF62" i="5"/>
  <c r="BY62" i="5"/>
  <c r="BP62" i="5"/>
  <c r="BK62" i="5"/>
  <c r="AY62" i="5"/>
  <c r="AV62" i="5"/>
  <c r="AS62" i="5"/>
  <c r="AP62" i="5"/>
  <c r="AM62" i="5"/>
  <c r="AJ62" i="5"/>
  <c r="AG62" i="5"/>
  <c r="AD62" i="5"/>
  <c r="X62" i="5"/>
  <c r="U62" i="5"/>
  <c r="R62" i="5"/>
  <c r="O62" i="5"/>
  <c r="L62" i="5"/>
  <c r="I62" i="5"/>
  <c r="F62" i="5"/>
  <c r="B62" i="5"/>
  <c r="CW62" i="5" s="1"/>
  <c r="CY61" i="5"/>
  <c r="CX61" i="5"/>
  <c r="CR61" i="5"/>
  <c r="CO61" i="5"/>
  <c r="CL61" i="5"/>
  <c r="CI61" i="5"/>
  <c r="CF61" i="5"/>
  <c r="BY61" i="5"/>
  <c r="BP61" i="5"/>
  <c r="BK61" i="5"/>
  <c r="AY61" i="5"/>
  <c r="AV61" i="5"/>
  <c r="AS61" i="5"/>
  <c r="AP61" i="5"/>
  <c r="AM61" i="5"/>
  <c r="AJ61" i="5"/>
  <c r="AG61" i="5"/>
  <c r="AD61" i="5"/>
  <c r="X61" i="5"/>
  <c r="U61" i="5"/>
  <c r="R61" i="5"/>
  <c r="O61" i="5"/>
  <c r="L61" i="5"/>
  <c r="I61" i="5"/>
  <c r="F61" i="5"/>
  <c r="B61" i="5"/>
  <c r="CY60" i="5"/>
  <c r="CX60" i="5"/>
  <c r="CR60" i="5"/>
  <c r="CO60" i="5"/>
  <c r="CL60" i="5"/>
  <c r="CI60" i="5"/>
  <c r="CF60" i="5"/>
  <c r="BY60" i="5"/>
  <c r="BP60" i="5"/>
  <c r="BK60" i="5"/>
  <c r="AY60" i="5"/>
  <c r="AV60" i="5"/>
  <c r="AS60" i="5"/>
  <c r="AP60" i="5"/>
  <c r="AM60" i="5"/>
  <c r="AJ60" i="5"/>
  <c r="AG60" i="5"/>
  <c r="AD60" i="5"/>
  <c r="X60" i="5"/>
  <c r="U60" i="5"/>
  <c r="R60" i="5"/>
  <c r="O60" i="5"/>
  <c r="L60" i="5"/>
  <c r="I60" i="5"/>
  <c r="F60" i="5"/>
  <c r="B60" i="5"/>
  <c r="CY59" i="5"/>
  <c r="CX59" i="5"/>
  <c r="CR59" i="5"/>
  <c r="CO59" i="5"/>
  <c r="CL59" i="5"/>
  <c r="CI59" i="5"/>
  <c r="CF59" i="5"/>
  <c r="BY59" i="5"/>
  <c r="BP59" i="5"/>
  <c r="BK59" i="5"/>
  <c r="BB59" i="5"/>
  <c r="BB71" i="5" s="1"/>
  <c r="AY59" i="5"/>
  <c r="AV59" i="5"/>
  <c r="AS59" i="5"/>
  <c r="AP59" i="5"/>
  <c r="AM59" i="5"/>
  <c r="AJ59" i="5"/>
  <c r="AG59" i="5"/>
  <c r="AD59" i="5"/>
  <c r="X59" i="5"/>
  <c r="U59" i="5"/>
  <c r="R59" i="5"/>
  <c r="O59" i="5"/>
  <c r="L59" i="5"/>
  <c r="I59" i="5"/>
  <c r="F59" i="5"/>
  <c r="B59" i="5"/>
  <c r="CY58" i="5"/>
  <c r="CX58" i="5"/>
  <c r="CR58" i="5"/>
  <c r="CO58" i="5"/>
  <c r="CL58" i="5"/>
  <c r="CI58" i="5"/>
  <c r="CF58" i="5"/>
  <c r="BY58" i="5"/>
  <c r="BP58" i="5"/>
  <c r="BK58" i="5"/>
  <c r="AY58" i="5"/>
  <c r="AV58" i="5"/>
  <c r="AS58" i="5"/>
  <c r="AP58" i="5"/>
  <c r="AM58" i="5"/>
  <c r="AJ58" i="5"/>
  <c r="AG58" i="5"/>
  <c r="AD58" i="5"/>
  <c r="X58" i="5"/>
  <c r="U58" i="5"/>
  <c r="R58" i="5"/>
  <c r="O58" i="5"/>
  <c r="L58" i="5"/>
  <c r="I58" i="5"/>
  <c r="F58" i="5"/>
  <c r="B58" i="5"/>
  <c r="CY57" i="5"/>
  <c r="CX57" i="5"/>
  <c r="CR57" i="5"/>
  <c r="CO57" i="5"/>
  <c r="CL57" i="5"/>
  <c r="CI57" i="5"/>
  <c r="CF57" i="5"/>
  <c r="BY57" i="5"/>
  <c r="BP57" i="5"/>
  <c r="BK57" i="5"/>
  <c r="AY57" i="5"/>
  <c r="AV57" i="5"/>
  <c r="AS57" i="5"/>
  <c r="AP57" i="5"/>
  <c r="AM57" i="5"/>
  <c r="AJ57" i="5"/>
  <c r="AG57" i="5"/>
  <c r="AD57" i="5"/>
  <c r="X57" i="5"/>
  <c r="U57" i="5"/>
  <c r="R57" i="5"/>
  <c r="O57" i="5"/>
  <c r="L57" i="5"/>
  <c r="I57" i="5"/>
  <c r="F57" i="5"/>
  <c r="B57" i="5"/>
  <c r="CY56" i="5"/>
  <c r="CX56" i="5"/>
  <c r="CR56" i="5"/>
  <c r="CO56" i="5"/>
  <c r="CL56" i="5"/>
  <c r="CI56" i="5"/>
  <c r="CF56" i="5"/>
  <c r="BY56" i="5"/>
  <c r="BP56" i="5"/>
  <c r="BK56" i="5"/>
  <c r="AY56" i="5"/>
  <c r="AV56" i="5"/>
  <c r="AS56" i="5"/>
  <c r="AP56" i="5"/>
  <c r="AM56" i="5"/>
  <c r="AJ56" i="5"/>
  <c r="AG56" i="5"/>
  <c r="AD56" i="5"/>
  <c r="X56" i="5"/>
  <c r="U56" i="5"/>
  <c r="R56" i="5"/>
  <c r="O56" i="5"/>
  <c r="L56" i="5"/>
  <c r="I56" i="5"/>
  <c r="F56" i="5"/>
  <c r="B56" i="5"/>
  <c r="CY55" i="5"/>
  <c r="CX55" i="5"/>
  <c r="CR55" i="5"/>
  <c r="CO55" i="5"/>
  <c r="CL55" i="5"/>
  <c r="CI55" i="5"/>
  <c r="CF55" i="5"/>
  <c r="BY55" i="5"/>
  <c r="BP55" i="5"/>
  <c r="BK55" i="5"/>
  <c r="AY55" i="5"/>
  <c r="AV55" i="5"/>
  <c r="AS55" i="5"/>
  <c r="AP55" i="5"/>
  <c r="AM55" i="5"/>
  <c r="AJ55" i="5"/>
  <c r="AG55" i="5"/>
  <c r="AD55" i="5"/>
  <c r="X55" i="5"/>
  <c r="U55" i="5"/>
  <c r="R55" i="5"/>
  <c r="O55" i="5"/>
  <c r="L55" i="5"/>
  <c r="I55" i="5"/>
  <c r="F55" i="5"/>
  <c r="B55" i="5"/>
  <c r="CY54" i="5"/>
  <c r="CX54" i="5"/>
  <c r="CR54" i="5"/>
  <c r="CO54" i="5"/>
  <c r="CL54" i="5"/>
  <c r="CI54" i="5"/>
  <c r="CF54" i="5"/>
  <c r="BY54" i="5"/>
  <c r="BP54" i="5"/>
  <c r="BK54" i="5"/>
  <c r="AY54" i="5"/>
  <c r="AV54" i="5"/>
  <c r="AS54" i="5"/>
  <c r="AP54" i="5"/>
  <c r="AM54" i="5"/>
  <c r="AJ54" i="5"/>
  <c r="AG54" i="5"/>
  <c r="AD54" i="5"/>
  <c r="X54" i="5"/>
  <c r="U54" i="5"/>
  <c r="R54" i="5"/>
  <c r="O54" i="5"/>
  <c r="L54" i="5"/>
  <c r="I54" i="5"/>
  <c r="F54" i="5"/>
  <c r="B54" i="5"/>
  <c r="CY53" i="5"/>
  <c r="CX53" i="5"/>
  <c r="CR53" i="5"/>
  <c r="CO53" i="5"/>
  <c r="CL53" i="5"/>
  <c r="CI53" i="5"/>
  <c r="CF53" i="5"/>
  <c r="BY53" i="5"/>
  <c r="BP53" i="5"/>
  <c r="BK53" i="5"/>
  <c r="AY53" i="5"/>
  <c r="AV53" i="5"/>
  <c r="AS53" i="5"/>
  <c r="AP53" i="5"/>
  <c r="AM53" i="5"/>
  <c r="AJ53" i="5"/>
  <c r="AG53" i="5"/>
  <c r="AD53" i="5"/>
  <c r="X53" i="5"/>
  <c r="U53" i="5"/>
  <c r="R53" i="5"/>
  <c r="O53" i="5"/>
  <c r="L53" i="5"/>
  <c r="I53" i="5"/>
  <c r="F53" i="5"/>
  <c r="B53" i="5"/>
  <c r="CW53" i="5" s="1"/>
  <c r="CY52" i="5"/>
  <c r="CX52" i="5"/>
  <c r="CR52" i="5"/>
  <c r="CO52" i="5"/>
  <c r="CL52" i="5"/>
  <c r="CI52" i="5"/>
  <c r="CF52" i="5"/>
  <c r="BY52" i="5"/>
  <c r="BP52" i="5"/>
  <c r="BK52" i="5"/>
  <c r="AY52" i="5"/>
  <c r="AV52" i="5"/>
  <c r="AS52" i="5"/>
  <c r="AP52" i="5"/>
  <c r="AM52" i="5"/>
  <c r="AJ52" i="5"/>
  <c r="AG52" i="5"/>
  <c r="AD52" i="5"/>
  <c r="X52" i="5"/>
  <c r="U52" i="5"/>
  <c r="R52" i="5"/>
  <c r="O52" i="5"/>
  <c r="L52" i="5"/>
  <c r="I52" i="5"/>
  <c r="F52" i="5"/>
  <c r="B52" i="5"/>
  <c r="CY51" i="5"/>
  <c r="CX51" i="5"/>
  <c r="CR51" i="5"/>
  <c r="CO51" i="5"/>
  <c r="CL51" i="5"/>
  <c r="CI51" i="5"/>
  <c r="CF51" i="5"/>
  <c r="BY51" i="5"/>
  <c r="BP51" i="5"/>
  <c r="BK51" i="5"/>
  <c r="AY51" i="5"/>
  <c r="AV51" i="5"/>
  <c r="AS51" i="5"/>
  <c r="AP51" i="5"/>
  <c r="AM51" i="5"/>
  <c r="AJ51" i="5"/>
  <c r="AG51" i="5"/>
  <c r="AD51" i="5"/>
  <c r="X51" i="5"/>
  <c r="U51" i="5"/>
  <c r="R51" i="5"/>
  <c r="O51" i="5"/>
  <c r="L51" i="5"/>
  <c r="I51" i="5"/>
  <c r="F51" i="5"/>
  <c r="B51" i="5"/>
  <c r="CY50" i="5"/>
  <c r="CX50" i="5"/>
  <c r="CR50" i="5"/>
  <c r="CO50" i="5"/>
  <c r="CL50" i="5"/>
  <c r="CI50" i="5"/>
  <c r="CF50" i="5"/>
  <c r="BY50" i="5"/>
  <c r="BP50" i="5"/>
  <c r="BK50" i="5"/>
  <c r="AY50" i="5"/>
  <c r="AV50" i="5"/>
  <c r="AS50" i="5"/>
  <c r="AP50" i="5"/>
  <c r="AM50" i="5"/>
  <c r="AJ50" i="5"/>
  <c r="AG50" i="5"/>
  <c r="AD50" i="5"/>
  <c r="X50" i="5"/>
  <c r="U50" i="5"/>
  <c r="R50" i="5"/>
  <c r="O50" i="5"/>
  <c r="L50" i="5"/>
  <c r="I50" i="5"/>
  <c r="F50" i="5"/>
  <c r="B50" i="5"/>
  <c r="CY49" i="5"/>
  <c r="CX49" i="5"/>
  <c r="CR49" i="5"/>
  <c r="CO49" i="5"/>
  <c r="CL49" i="5"/>
  <c r="CI49" i="5"/>
  <c r="CF49" i="5"/>
  <c r="BY49" i="5"/>
  <c r="BP49" i="5"/>
  <c r="BK49" i="5"/>
  <c r="AY49" i="5"/>
  <c r="AV49" i="5"/>
  <c r="AS49" i="5"/>
  <c r="AP49" i="5"/>
  <c r="AM49" i="5"/>
  <c r="AJ49" i="5"/>
  <c r="AG49" i="5"/>
  <c r="AD49" i="5"/>
  <c r="X49" i="5"/>
  <c r="U49" i="5"/>
  <c r="R49" i="5"/>
  <c r="O49" i="5"/>
  <c r="L49" i="5"/>
  <c r="I49" i="5"/>
  <c r="F49" i="5"/>
  <c r="B49" i="5"/>
  <c r="CW49" i="5" s="1"/>
  <c r="CY48" i="5"/>
  <c r="CX48" i="5"/>
  <c r="CR48" i="5"/>
  <c r="CO48" i="5"/>
  <c r="CL48" i="5"/>
  <c r="CI48" i="5"/>
  <c r="CF48" i="5"/>
  <c r="BY48" i="5"/>
  <c r="BP48" i="5"/>
  <c r="BK48" i="5"/>
  <c r="AY48" i="5"/>
  <c r="AV48" i="5"/>
  <c r="AS48" i="5"/>
  <c r="AP48" i="5"/>
  <c r="AM48" i="5"/>
  <c r="AJ48" i="5"/>
  <c r="AG48" i="5"/>
  <c r="AD48" i="5"/>
  <c r="X48" i="5"/>
  <c r="U48" i="5"/>
  <c r="R48" i="5"/>
  <c r="O48" i="5"/>
  <c r="L48" i="5"/>
  <c r="I48" i="5"/>
  <c r="F48" i="5"/>
  <c r="B48" i="5"/>
  <c r="CY47" i="5"/>
  <c r="CX47" i="5"/>
  <c r="CR47" i="5"/>
  <c r="CO47" i="5"/>
  <c r="CL47" i="5"/>
  <c r="CI47" i="5"/>
  <c r="CF47" i="5"/>
  <c r="BY47" i="5"/>
  <c r="BP47" i="5"/>
  <c r="BK47" i="5"/>
  <c r="AY47" i="5"/>
  <c r="AV47" i="5"/>
  <c r="AS47" i="5"/>
  <c r="AP47" i="5"/>
  <c r="AM47" i="5"/>
  <c r="AJ47" i="5"/>
  <c r="AG47" i="5"/>
  <c r="AD47" i="5"/>
  <c r="X47" i="5"/>
  <c r="U47" i="5"/>
  <c r="R47" i="5"/>
  <c r="O47" i="5"/>
  <c r="L47" i="5"/>
  <c r="I47" i="5"/>
  <c r="F47" i="5"/>
  <c r="B47" i="5"/>
  <c r="CY46" i="5"/>
  <c r="CX46" i="5"/>
  <c r="CR46" i="5"/>
  <c r="CO46" i="5"/>
  <c r="CL46" i="5"/>
  <c r="CI46" i="5"/>
  <c r="CF46" i="5"/>
  <c r="BY46" i="5"/>
  <c r="BP46" i="5"/>
  <c r="BK46" i="5"/>
  <c r="AY46" i="5"/>
  <c r="AV46" i="5"/>
  <c r="AS46" i="5"/>
  <c r="AP46" i="5"/>
  <c r="AM46" i="5"/>
  <c r="AJ46" i="5"/>
  <c r="AG46" i="5"/>
  <c r="AD46" i="5"/>
  <c r="X46" i="5"/>
  <c r="U46" i="5"/>
  <c r="R46" i="5"/>
  <c r="O46" i="5"/>
  <c r="L46" i="5"/>
  <c r="I46" i="5"/>
  <c r="F46" i="5"/>
  <c r="B46" i="5"/>
  <c r="CY45" i="5"/>
  <c r="CX45" i="5"/>
  <c r="CR45" i="5"/>
  <c r="CO45" i="5"/>
  <c r="CL45" i="5"/>
  <c r="CI45" i="5"/>
  <c r="CF45" i="5"/>
  <c r="BY45" i="5"/>
  <c r="BP45" i="5"/>
  <c r="BK45" i="5"/>
  <c r="AY45" i="5"/>
  <c r="AV45" i="5"/>
  <c r="AS45" i="5"/>
  <c r="AP45" i="5"/>
  <c r="AM45" i="5"/>
  <c r="AJ45" i="5"/>
  <c r="AG45" i="5"/>
  <c r="AD45" i="5"/>
  <c r="X45" i="5"/>
  <c r="U45" i="5"/>
  <c r="R45" i="5"/>
  <c r="O45" i="5"/>
  <c r="L45" i="5"/>
  <c r="I45" i="5"/>
  <c r="F45" i="5"/>
  <c r="B45" i="5"/>
  <c r="CW45" i="5" s="1"/>
  <c r="CY44" i="5"/>
  <c r="CX44" i="5"/>
  <c r="CR44" i="5"/>
  <c r="CO44" i="5"/>
  <c r="CL44" i="5"/>
  <c r="CI44" i="5"/>
  <c r="CF44" i="5"/>
  <c r="BY44" i="5"/>
  <c r="BP44" i="5"/>
  <c r="BK44" i="5"/>
  <c r="AY44" i="5"/>
  <c r="AV44" i="5"/>
  <c r="AS44" i="5"/>
  <c r="AP44" i="5"/>
  <c r="AM44" i="5"/>
  <c r="AJ44" i="5"/>
  <c r="AG44" i="5"/>
  <c r="AD44" i="5"/>
  <c r="X44" i="5"/>
  <c r="U44" i="5"/>
  <c r="R44" i="5"/>
  <c r="O44" i="5"/>
  <c r="L44" i="5"/>
  <c r="I44" i="5"/>
  <c r="F44" i="5"/>
  <c r="B44" i="5"/>
  <c r="CY43" i="5"/>
  <c r="CX43" i="5"/>
  <c r="CR43" i="5"/>
  <c r="CO43" i="5"/>
  <c r="CL43" i="5"/>
  <c r="CI43" i="5"/>
  <c r="CF43" i="5"/>
  <c r="BY43" i="5"/>
  <c r="BP43" i="5"/>
  <c r="BK43" i="5"/>
  <c r="AY43" i="5"/>
  <c r="AV43" i="5"/>
  <c r="AS43" i="5"/>
  <c r="AP43" i="5"/>
  <c r="AM43" i="5"/>
  <c r="AJ43" i="5"/>
  <c r="AG43" i="5"/>
  <c r="AD43" i="5"/>
  <c r="X43" i="5"/>
  <c r="U43" i="5"/>
  <c r="R43" i="5"/>
  <c r="O43" i="5"/>
  <c r="L43" i="5"/>
  <c r="I43" i="5"/>
  <c r="F43" i="5"/>
  <c r="B43" i="5"/>
  <c r="CY42" i="5"/>
  <c r="CX42" i="5"/>
  <c r="CR42" i="5"/>
  <c r="CO42" i="5"/>
  <c r="CL42" i="5"/>
  <c r="CI42" i="5"/>
  <c r="CF42" i="5"/>
  <c r="BY42" i="5"/>
  <c r="BP42" i="5"/>
  <c r="BK42" i="5"/>
  <c r="AY42" i="5"/>
  <c r="AV42" i="5"/>
  <c r="AS42" i="5"/>
  <c r="AP42" i="5"/>
  <c r="AM42" i="5"/>
  <c r="AJ42" i="5"/>
  <c r="AG42" i="5"/>
  <c r="AD42" i="5"/>
  <c r="X42" i="5"/>
  <c r="U42" i="5"/>
  <c r="R42" i="5"/>
  <c r="O42" i="5"/>
  <c r="L42" i="5"/>
  <c r="I42" i="5"/>
  <c r="F42" i="5"/>
  <c r="B42" i="5"/>
  <c r="CY41" i="5"/>
  <c r="CX41" i="5"/>
  <c r="CR41" i="5"/>
  <c r="CO41" i="5"/>
  <c r="CL41" i="5"/>
  <c r="CI41" i="5"/>
  <c r="CF41" i="5"/>
  <c r="BY41" i="5"/>
  <c r="BP41" i="5"/>
  <c r="BK41" i="5"/>
  <c r="AY41" i="5"/>
  <c r="AV41" i="5"/>
  <c r="AS41" i="5"/>
  <c r="AP41" i="5"/>
  <c r="AM41" i="5"/>
  <c r="AJ41" i="5"/>
  <c r="AG41" i="5"/>
  <c r="AD41" i="5"/>
  <c r="X41" i="5"/>
  <c r="U41" i="5"/>
  <c r="R41" i="5"/>
  <c r="O41" i="5"/>
  <c r="L41" i="5"/>
  <c r="I41" i="5"/>
  <c r="F41" i="5"/>
  <c r="B41" i="5"/>
  <c r="CW41" i="5" s="1"/>
  <c r="CY40" i="5"/>
  <c r="CX40" i="5"/>
  <c r="CR40" i="5"/>
  <c r="CO40" i="5"/>
  <c r="CL40" i="5"/>
  <c r="CI40" i="5"/>
  <c r="CF40" i="5"/>
  <c r="BY40" i="5"/>
  <c r="BP40" i="5"/>
  <c r="BK40" i="5"/>
  <c r="AY40" i="5"/>
  <c r="AV40" i="5"/>
  <c r="AS40" i="5"/>
  <c r="AP40" i="5"/>
  <c r="AM40" i="5"/>
  <c r="AJ40" i="5"/>
  <c r="AG40" i="5"/>
  <c r="AD40" i="5"/>
  <c r="X40" i="5"/>
  <c r="U40" i="5"/>
  <c r="R40" i="5"/>
  <c r="O40" i="5"/>
  <c r="L40" i="5"/>
  <c r="I40" i="5"/>
  <c r="F40" i="5"/>
  <c r="B40" i="5"/>
  <c r="CY39" i="5"/>
  <c r="CX39" i="5"/>
  <c r="CR39" i="5"/>
  <c r="CO39" i="5"/>
  <c r="CL39" i="5"/>
  <c r="CI39" i="5"/>
  <c r="CF39" i="5"/>
  <c r="BY39" i="5"/>
  <c r="BP39" i="5"/>
  <c r="BK39" i="5"/>
  <c r="AY39" i="5"/>
  <c r="AV39" i="5"/>
  <c r="AS39" i="5"/>
  <c r="AP39" i="5"/>
  <c r="AM39" i="5"/>
  <c r="AJ39" i="5"/>
  <c r="AG39" i="5"/>
  <c r="AD39" i="5"/>
  <c r="X39" i="5"/>
  <c r="U39" i="5"/>
  <c r="R39" i="5"/>
  <c r="O39" i="5"/>
  <c r="L39" i="5"/>
  <c r="I39" i="5"/>
  <c r="F39" i="5"/>
  <c r="B39" i="5"/>
  <c r="CY38" i="5"/>
  <c r="CX38" i="5"/>
  <c r="CR38" i="5"/>
  <c r="CO38" i="5"/>
  <c r="CL38" i="5"/>
  <c r="CI38" i="5"/>
  <c r="CF38" i="5"/>
  <c r="BY38" i="5"/>
  <c r="BP38" i="5"/>
  <c r="BK38" i="5"/>
  <c r="AY38" i="5"/>
  <c r="AV38" i="5"/>
  <c r="AS38" i="5"/>
  <c r="AP38" i="5"/>
  <c r="AM38" i="5"/>
  <c r="AJ38" i="5"/>
  <c r="AG38" i="5"/>
  <c r="AD38" i="5"/>
  <c r="X38" i="5"/>
  <c r="U38" i="5"/>
  <c r="R38" i="5"/>
  <c r="O38" i="5"/>
  <c r="L38" i="5"/>
  <c r="I38" i="5"/>
  <c r="F38" i="5"/>
  <c r="B38" i="5"/>
  <c r="CY37" i="5"/>
  <c r="CX37" i="5"/>
  <c r="CR37" i="5"/>
  <c r="CO37" i="5"/>
  <c r="CL37" i="5"/>
  <c r="CI37" i="5"/>
  <c r="CF37" i="5"/>
  <c r="BY37" i="5"/>
  <c r="BP37" i="5"/>
  <c r="BK37" i="5"/>
  <c r="AY37" i="5"/>
  <c r="AV37" i="5"/>
  <c r="AS37" i="5"/>
  <c r="AP37" i="5"/>
  <c r="AM37" i="5"/>
  <c r="AJ37" i="5"/>
  <c r="AG37" i="5"/>
  <c r="AD37" i="5"/>
  <c r="X37" i="5"/>
  <c r="U37" i="5"/>
  <c r="R37" i="5"/>
  <c r="O37" i="5"/>
  <c r="L37" i="5"/>
  <c r="I37" i="5"/>
  <c r="F37" i="5"/>
  <c r="B37" i="5"/>
  <c r="CW37" i="5" s="1"/>
  <c r="CY36" i="5"/>
  <c r="CX36" i="5"/>
  <c r="CR36" i="5"/>
  <c r="CO36" i="5"/>
  <c r="CL36" i="5"/>
  <c r="CI36" i="5"/>
  <c r="CF36" i="5"/>
  <c r="BY36" i="5"/>
  <c r="BP36" i="5"/>
  <c r="BK36" i="5"/>
  <c r="AY36" i="5"/>
  <c r="AV36" i="5"/>
  <c r="AS36" i="5"/>
  <c r="AP36" i="5"/>
  <c r="AM36" i="5"/>
  <c r="AJ36" i="5"/>
  <c r="AG36" i="5"/>
  <c r="AD36" i="5"/>
  <c r="X36" i="5"/>
  <c r="U36" i="5"/>
  <c r="R36" i="5"/>
  <c r="O36" i="5"/>
  <c r="L36" i="5"/>
  <c r="I36" i="5"/>
  <c r="F36" i="5"/>
  <c r="B36" i="5"/>
  <c r="CY35" i="5"/>
  <c r="CX35" i="5"/>
  <c r="CR35" i="5"/>
  <c r="CO35" i="5"/>
  <c r="CL35" i="5"/>
  <c r="CI35" i="5"/>
  <c r="CF35" i="5"/>
  <c r="BY35" i="5"/>
  <c r="BP35" i="5"/>
  <c r="BK35" i="5"/>
  <c r="AY35" i="5"/>
  <c r="AV35" i="5"/>
  <c r="AS35" i="5"/>
  <c r="AP35" i="5"/>
  <c r="AM35" i="5"/>
  <c r="AJ35" i="5"/>
  <c r="AG35" i="5"/>
  <c r="AD35" i="5"/>
  <c r="X35" i="5"/>
  <c r="U35" i="5"/>
  <c r="R35" i="5"/>
  <c r="O35" i="5"/>
  <c r="L35" i="5"/>
  <c r="I35" i="5"/>
  <c r="F35" i="5"/>
  <c r="B35" i="5"/>
  <c r="CY34" i="5"/>
  <c r="CX34" i="5"/>
  <c r="CR34" i="5"/>
  <c r="CO34" i="5"/>
  <c r="CL34" i="5"/>
  <c r="CI34" i="5"/>
  <c r="CF34" i="5"/>
  <c r="BY34" i="5"/>
  <c r="BP34" i="5"/>
  <c r="BK34" i="5"/>
  <c r="AY34" i="5"/>
  <c r="AV34" i="5"/>
  <c r="AS34" i="5"/>
  <c r="AP34" i="5"/>
  <c r="AM34" i="5"/>
  <c r="AJ34" i="5"/>
  <c r="AG34" i="5"/>
  <c r="AD34" i="5"/>
  <c r="X34" i="5"/>
  <c r="U34" i="5"/>
  <c r="R34" i="5"/>
  <c r="O34" i="5"/>
  <c r="L34" i="5"/>
  <c r="I34" i="5"/>
  <c r="F34" i="5"/>
  <c r="B34" i="5"/>
  <c r="CY33" i="5"/>
  <c r="CX33" i="5"/>
  <c r="CR33" i="5"/>
  <c r="CO33" i="5"/>
  <c r="CL33" i="5"/>
  <c r="CI33" i="5"/>
  <c r="CF33" i="5"/>
  <c r="BY33" i="5"/>
  <c r="BP33" i="5"/>
  <c r="BK33" i="5"/>
  <c r="AY33" i="5"/>
  <c r="AV33" i="5"/>
  <c r="AS33" i="5"/>
  <c r="AP33" i="5"/>
  <c r="AM33" i="5"/>
  <c r="AJ33" i="5"/>
  <c r="AG33" i="5"/>
  <c r="AD33" i="5"/>
  <c r="X33" i="5"/>
  <c r="U33" i="5"/>
  <c r="R33" i="5"/>
  <c r="O33" i="5"/>
  <c r="L33" i="5"/>
  <c r="I33" i="5"/>
  <c r="F33" i="5"/>
  <c r="B33" i="5"/>
  <c r="CW33" i="5" s="1"/>
  <c r="CY32" i="5"/>
  <c r="CX32" i="5"/>
  <c r="CR32" i="5"/>
  <c r="CO32" i="5"/>
  <c r="CL32" i="5"/>
  <c r="CI32" i="5"/>
  <c r="CF32" i="5"/>
  <c r="BY32" i="5"/>
  <c r="BP32" i="5"/>
  <c r="BK32" i="5"/>
  <c r="AY32" i="5"/>
  <c r="AV32" i="5"/>
  <c r="AS32" i="5"/>
  <c r="AP32" i="5"/>
  <c r="AM32" i="5"/>
  <c r="AJ32" i="5"/>
  <c r="AG32" i="5"/>
  <c r="AD32" i="5"/>
  <c r="X32" i="5"/>
  <c r="U32" i="5"/>
  <c r="R32" i="5"/>
  <c r="O32" i="5"/>
  <c r="L32" i="5"/>
  <c r="I32" i="5"/>
  <c r="F32" i="5"/>
  <c r="B32" i="5"/>
  <c r="CY31" i="5"/>
  <c r="CX31" i="5"/>
  <c r="CR31" i="5"/>
  <c r="CO31" i="5"/>
  <c r="CL31" i="5"/>
  <c r="CI31" i="5"/>
  <c r="CF31" i="5"/>
  <c r="BY31" i="5"/>
  <c r="BP31" i="5"/>
  <c r="BK31" i="5"/>
  <c r="AY31" i="5"/>
  <c r="AV31" i="5"/>
  <c r="AS31" i="5"/>
  <c r="AP31" i="5"/>
  <c r="AM31" i="5"/>
  <c r="AJ31" i="5"/>
  <c r="AG31" i="5"/>
  <c r="AD31" i="5"/>
  <c r="X31" i="5"/>
  <c r="U31" i="5"/>
  <c r="R31" i="5"/>
  <c r="O31" i="5"/>
  <c r="L31" i="5"/>
  <c r="I31" i="5"/>
  <c r="F31" i="5"/>
  <c r="B31" i="5"/>
  <c r="CY30" i="5"/>
  <c r="CX30" i="5"/>
  <c r="CR30" i="5"/>
  <c r="CO30" i="5"/>
  <c r="CL30" i="5"/>
  <c r="CI30" i="5"/>
  <c r="CF30" i="5"/>
  <c r="BY30" i="5"/>
  <c r="BP30" i="5"/>
  <c r="BK30" i="5"/>
  <c r="AY30" i="5"/>
  <c r="AV30" i="5"/>
  <c r="AS30" i="5"/>
  <c r="AP30" i="5"/>
  <c r="AM30" i="5"/>
  <c r="AJ30" i="5"/>
  <c r="AG30" i="5"/>
  <c r="AD30" i="5"/>
  <c r="X30" i="5"/>
  <c r="U30" i="5"/>
  <c r="R30" i="5"/>
  <c r="O30" i="5"/>
  <c r="L30" i="5"/>
  <c r="I30" i="5"/>
  <c r="F30" i="5"/>
  <c r="B30" i="5"/>
  <c r="CY29" i="5"/>
  <c r="CX29" i="5"/>
  <c r="CR29" i="5"/>
  <c r="CO29" i="5"/>
  <c r="CL29" i="5"/>
  <c r="CI29" i="5"/>
  <c r="CF29" i="5"/>
  <c r="BY29" i="5"/>
  <c r="BP29" i="5"/>
  <c r="BK29" i="5"/>
  <c r="AY29" i="5"/>
  <c r="AV29" i="5"/>
  <c r="AS29" i="5"/>
  <c r="AP29" i="5"/>
  <c r="AM29" i="5"/>
  <c r="AJ29" i="5"/>
  <c r="AG29" i="5"/>
  <c r="AD29" i="5"/>
  <c r="X29" i="5"/>
  <c r="U29" i="5"/>
  <c r="R29" i="5"/>
  <c r="O29" i="5"/>
  <c r="L29" i="5"/>
  <c r="I29" i="5"/>
  <c r="F29" i="5"/>
  <c r="B29" i="5"/>
  <c r="CW29" i="5" s="1"/>
  <c r="CY28" i="5"/>
  <c r="CX28" i="5"/>
  <c r="CR28" i="5"/>
  <c r="CO28" i="5"/>
  <c r="CL28" i="5"/>
  <c r="CI28" i="5"/>
  <c r="CF28" i="5"/>
  <c r="BY28" i="5"/>
  <c r="BP28" i="5"/>
  <c r="BK28" i="5"/>
  <c r="AY28" i="5"/>
  <c r="AV28" i="5"/>
  <c r="AS28" i="5"/>
  <c r="AP28" i="5"/>
  <c r="AM28" i="5"/>
  <c r="AJ28" i="5"/>
  <c r="AG28" i="5"/>
  <c r="AD28" i="5"/>
  <c r="X28" i="5"/>
  <c r="U28" i="5"/>
  <c r="R28" i="5"/>
  <c r="O28" i="5"/>
  <c r="L28" i="5"/>
  <c r="I28" i="5"/>
  <c r="F28" i="5"/>
  <c r="B28" i="5"/>
  <c r="CY27" i="5"/>
  <c r="CX27" i="5"/>
  <c r="CR27" i="5"/>
  <c r="CO27" i="5"/>
  <c r="CL27" i="5"/>
  <c r="CI27" i="5"/>
  <c r="CF27" i="5"/>
  <c r="BY27" i="5"/>
  <c r="BP27" i="5"/>
  <c r="BK27" i="5"/>
  <c r="AY27" i="5"/>
  <c r="AV27" i="5"/>
  <c r="AS27" i="5"/>
  <c r="AP27" i="5"/>
  <c r="AM27" i="5"/>
  <c r="AJ27" i="5"/>
  <c r="AG27" i="5"/>
  <c r="AD27" i="5"/>
  <c r="X27" i="5"/>
  <c r="U27" i="5"/>
  <c r="R27" i="5"/>
  <c r="O27" i="5"/>
  <c r="L27" i="5"/>
  <c r="I27" i="5"/>
  <c r="F27" i="5"/>
  <c r="B27" i="5"/>
  <c r="CY26" i="5"/>
  <c r="CX26" i="5"/>
  <c r="CR26" i="5"/>
  <c r="CO26" i="5"/>
  <c r="CL26" i="5"/>
  <c r="CI26" i="5"/>
  <c r="CF26" i="5"/>
  <c r="BY26" i="5"/>
  <c r="BP26" i="5"/>
  <c r="BK26" i="5"/>
  <c r="AY26" i="5"/>
  <c r="AV26" i="5"/>
  <c r="AS26" i="5"/>
  <c r="AP26" i="5"/>
  <c r="AM26" i="5"/>
  <c r="AJ26" i="5"/>
  <c r="AG26" i="5"/>
  <c r="AD26" i="5"/>
  <c r="X26" i="5"/>
  <c r="U26" i="5"/>
  <c r="R26" i="5"/>
  <c r="O26" i="5"/>
  <c r="L26" i="5"/>
  <c r="I26" i="5"/>
  <c r="F26" i="5"/>
  <c r="B26" i="5"/>
  <c r="CY25" i="5"/>
  <c r="CX25" i="5"/>
  <c r="CR25" i="5"/>
  <c r="CO25" i="5"/>
  <c r="CL25" i="5"/>
  <c r="CI25" i="5"/>
  <c r="CF25" i="5"/>
  <c r="BY25" i="5"/>
  <c r="BP25" i="5"/>
  <c r="BK25" i="5"/>
  <c r="AY25" i="5"/>
  <c r="AV25" i="5"/>
  <c r="AS25" i="5"/>
  <c r="AP25" i="5"/>
  <c r="AM25" i="5"/>
  <c r="AJ25" i="5"/>
  <c r="AG25" i="5"/>
  <c r="AD25" i="5"/>
  <c r="X25" i="5"/>
  <c r="U25" i="5"/>
  <c r="R25" i="5"/>
  <c r="O25" i="5"/>
  <c r="L25" i="5"/>
  <c r="I25" i="5"/>
  <c r="F25" i="5"/>
  <c r="B25" i="5"/>
  <c r="CW25" i="5" s="1"/>
  <c r="CY24" i="5"/>
  <c r="CX24" i="5"/>
  <c r="CR24" i="5"/>
  <c r="CO24" i="5"/>
  <c r="CL24" i="5"/>
  <c r="CI24" i="5"/>
  <c r="CF24" i="5"/>
  <c r="BY24" i="5"/>
  <c r="BP24" i="5"/>
  <c r="BK24" i="5"/>
  <c r="AY24" i="5"/>
  <c r="AV24" i="5"/>
  <c r="AS24" i="5"/>
  <c r="AP24" i="5"/>
  <c r="AM24" i="5"/>
  <c r="AJ24" i="5"/>
  <c r="AG24" i="5"/>
  <c r="AD24" i="5"/>
  <c r="X24" i="5"/>
  <c r="U24" i="5"/>
  <c r="R24" i="5"/>
  <c r="O24" i="5"/>
  <c r="L24" i="5"/>
  <c r="I24" i="5"/>
  <c r="F24" i="5"/>
  <c r="B24" i="5"/>
  <c r="CY23" i="5"/>
  <c r="CX23" i="5"/>
  <c r="CR23" i="5"/>
  <c r="CO23" i="5"/>
  <c r="CL23" i="5"/>
  <c r="CI23" i="5"/>
  <c r="CF23" i="5"/>
  <c r="BY23" i="5"/>
  <c r="BP23" i="5"/>
  <c r="BK23" i="5"/>
  <c r="AY23" i="5"/>
  <c r="AV23" i="5"/>
  <c r="AS23" i="5"/>
  <c r="AP23" i="5"/>
  <c r="AM23" i="5"/>
  <c r="AJ23" i="5"/>
  <c r="AG23" i="5"/>
  <c r="AD23" i="5"/>
  <c r="X23" i="5"/>
  <c r="U23" i="5"/>
  <c r="R23" i="5"/>
  <c r="O23" i="5"/>
  <c r="L23" i="5"/>
  <c r="I23" i="5"/>
  <c r="F23" i="5"/>
  <c r="B23" i="5"/>
  <c r="CY22" i="5"/>
  <c r="CX22" i="5"/>
  <c r="CR22" i="5"/>
  <c r="CO22" i="5"/>
  <c r="CL22" i="5"/>
  <c r="CI22" i="5"/>
  <c r="CF22" i="5"/>
  <c r="BY22" i="5"/>
  <c r="BP22" i="5"/>
  <c r="BK22" i="5"/>
  <c r="AY22" i="5"/>
  <c r="AV22" i="5"/>
  <c r="AS22" i="5"/>
  <c r="AP22" i="5"/>
  <c r="AM22" i="5"/>
  <c r="AJ22" i="5"/>
  <c r="AG22" i="5"/>
  <c r="AD22" i="5"/>
  <c r="X22" i="5"/>
  <c r="U22" i="5"/>
  <c r="R22" i="5"/>
  <c r="O22" i="5"/>
  <c r="L22" i="5"/>
  <c r="I22" i="5"/>
  <c r="F22" i="5"/>
  <c r="B22" i="5"/>
  <c r="CY21" i="5"/>
  <c r="CX21" i="5"/>
  <c r="CR21" i="5"/>
  <c r="CO21" i="5"/>
  <c r="CL21" i="5"/>
  <c r="CI21" i="5"/>
  <c r="CF21" i="5"/>
  <c r="BY21" i="5"/>
  <c r="BP21" i="5"/>
  <c r="BK21" i="5"/>
  <c r="AY21" i="5"/>
  <c r="AV21" i="5"/>
  <c r="AS21" i="5"/>
  <c r="AP21" i="5"/>
  <c r="AM21" i="5"/>
  <c r="AJ21" i="5"/>
  <c r="AG21" i="5"/>
  <c r="AD21" i="5"/>
  <c r="X21" i="5"/>
  <c r="U21" i="5"/>
  <c r="R21" i="5"/>
  <c r="O21" i="5"/>
  <c r="L21" i="5"/>
  <c r="I21" i="5"/>
  <c r="F21" i="5"/>
  <c r="B21" i="5"/>
  <c r="CW21" i="5" s="1"/>
  <c r="CY20" i="5"/>
  <c r="CX20" i="5"/>
  <c r="CR20" i="5"/>
  <c r="CO20" i="5"/>
  <c r="CL20" i="5"/>
  <c r="CI20" i="5"/>
  <c r="CF20" i="5"/>
  <c r="BY20" i="5"/>
  <c r="BP20" i="5"/>
  <c r="BK20" i="5"/>
  <c r="AY20" i="5"/>
  <c r="AV20" i="5"/>
  <c r="AS20" i="5"/>
  <c r="AP20" i="5"/>
  <c r="AM20" i="5"/>
  <c r="AJ20" i="5"/>
  <c r="AG20" i="5"/>
  <c r="AD20" i="5"/>
  <c r="X20" i="5"/>
  <c r="U20" i="5"/>
  <c r="R20" i="5"/>
  <c r="O20" i="5"/>
  <c r="L20" i="5"/>
  <c r="I20" i="5"/>
  <c r="F20" i="5"/>
  <c r="B20" i="5"/>
  <c r="CY19" i="5"/>
  <c r="CX19" i="5"/>
  <c r="CR19" i="5"/>
  <c r="CO19" i="5"/>
  <c r="CL19" i="5"/>
  <c r="CI19" i="5"/>
  <c r="CF19" i="5"/>
  <c r="BY19" i="5"/>
  <c r="BP19" i="5"/>
  <c r="BK19" i="5"/>
  <c r="AY19" i="5"/>
  <c r="AV19" i="5"/>
  <c r="AS19" i="5"/>
  <c r="AP19" i="5"/>
  <c r="AM19" i="5"/>
  <c r="AJ19" i="5"/>
  <c r="AG19" i="5"/>
  <c r="AD19" i="5"/>
  <c r="X19" i="5"/>
  <c r="U19" i="5"/>
  <c r="R19" i="5"/>
  <c r="O19" i="5"/>
  <c r="L19" i="5"/>
  <c r="I19" i="5"/>
  <c r="F19" i="5"/>
  <c r="B19" i="5"/>
  <c r="CY18" i="5"/>
  <c r="CX18" i="5"/>
  <c r="CR18" i="5"/>
  <c r="CO18" i="5"/>
  <c r="CL18" i="5"/>
  <c r="CI18" i="5"/>
  <c r="CF18" i="5"/>
  <c r="BY18" i="5"/>
  <c r="BP18" i="5"/>
  <c r="BK18" i="5"/>
  <c r="AY18" i="5"/>
  <c r="AV18" i="5"/>
  <c r="AS18" i="5"/>
  <c r="AP18" i="5"/>
  <c r="AM18" i="5"/>
  <c r="AJ18" i="5"/>
  <c r="AG18" i="5"/>
  <c r="AD18" i="5"/>
  <c r="X18" i="5"/>
  <c r="U18" i="5"/>
  <c r="R18" i="5"/>
  <c r="O18" i="5"/>
  <c r="L18" i="5"/>
  <c r="I18" i="5"/>
  <c r="F18" i="5"/>
  <c r="B18" i="5"/>
  <c r="CY17" i="5"/>
  <c r="CX17" i="5"/>
  <c r="CR17" i="5"/>
  <c r="CO17" i="5"/>
  <c r="CL17" i="5"/>
  <c r="CI17" i="5"/>
  <c r="CF17" i="5"/>
  <c r="BY17" i="5"/>
  <c r="BP17" i="5"/>
  <c r="BK17" i="5"/>
  <c r="AY17" i="5"/>
  <c r="AV17" i="5"/>
  <c r="AS17" i="5"/>
  <c r="AP17" i="5"/>
  <c r="AM17" i="5"/>
  <c r="AJ17" i="5"/>
  <c r="AG17" i="5"/>
  <c r="AD17" i="5"/>
  <c r="X17" i="5"/>
  <c r="U17" i="5"/>
  <c r="R17" i="5"/>
  <c r="O17" i="5"/>
  <c r="L17" i="5"/>
  <c r="I17" i="5"/>
  <c r="F17" i="5"/>
  <c r="B17" i="5"/>
  <c r="CW17" i="5" s="1"/>
  <c r="CY16" i="5"/>
  <c r="CX16" i="5"/>
  <c r="CR16" i="5"/>
  <c r="CO16" i="5"/>
  <c r="CL16" i="5"/>
  <c r="CI16" i="5"/>
  <c r="CF16" i="5"/>
  <c r="BY16" i="5"/>
  <c r="BP16" i="5"/>
  <c r="BK16" i="5"/>
  <c r="AY16" i="5"/>
  <c r="AV16" i="5"/>
  <c r="AS16" i="5"/>
  <c r="AP16" i="5"/>
  <c r="AM16" i="5"/>
  <c r="AJ16" i="5"/>
  <c r="AG16" i="5"/>
  <c r="AD16" i="5"/>
  <c r="X16" i="5"/>
  <c r="U16" i="5"/>
  <c r="R16" i="5"/>
  <c r="O16" i="5"/>
  <c r="L16" i="5"/>
  <c r="I16" i="5"/>
  <c r="F16" i="5"/>
  <c r="B16" i="5"/>
  <c r="CY15" i="5"/>
  <c r="CX15" i="5"/>
  <c r="CR15" i="5"/>
  <c r="CO15" i="5"/>
  <c r="CL15" i="5"/>
  <c r="CI15" i="5"/>
  <c r="CF15" i="5"/>
  <c r="BY15" i="5"/>
  <c r="BP15" i="5"/>
  <c r="BK15" i="5"/>
  <c r="AY15" i="5"/>
  <c r="AV15" i="5"/>
  <c r="AS15" i="5"/>
  <c r="AP15" i="5"/>
  <c r="AM15" i="5"/>
  <c r="AJ15" i="5"/>
  <c r="AG15" i="5"/>
  <c r="AD15" i="5"/>
  <c r="X15" i="5"/>
  <c r="U15" i="5"/>
  <c r="R15" i="5"/>
  <c r="O15" i="5"/>
  <c r="L15" i="5"/>
  <c r="I15" i="5"/>
  <c r="F15" i="5"/>
  <c r="B15" i="5"/>
  <c r="CY14" i="5"/>
  <c r="CX14" i="5"/>
  <c r="CR14" i="5"/>
  <c r="CO14" i="5"/>
  <c r="CL14" i="5"/>
  <c r="CI14" i="5"/>
  <c r="CF14" i="5"/>
  <c r="BY14" i="5"/>
  <c r="BP14" i="5"/>
  <c r="BK14" i="5"/>
  <c r="AY14" i="5"/>
  <c r="AV14" i="5"/>
  <c r="AS14" i="5"/>
  <c r="AP14" i="5"/>
  <c r="AM14" i="5"/>
  <c r="AJ14" i="5"/>
  <c r="AG14" i="5"/>
  <c r="AD14" i="5"/>
  <c r="X14" i="5"/>
  <c r="U14" i="5"/>
  <c r="R14" i="5"/>
  <c r="O14" i="5"/>
  <c r="L14" i="5"/>
  <c r="I14" i="5"/>
  <c r="F14" i="5"/>
  <c r="B14" i="5"/>
  <c r="CY13" i="5"/>
  <c r="CX13" i="5"/>
  <c r="CR13" i="5"/>
  <c r="CO13" i="5"/>
  <c r="CL13" i="5"/>
  <c r="CI13" i="5"/>
  <c r="CF13" i="5"/>
  <c r="BY13" i="5"/>
  <c r="BP13" i="5"/>
  <c r="BK13" i="5"/>
  <c r="AY13" i="5"/>
  <c r="AV13" i="5"/>
  <c r="AS13" i="5"/>
  <c r="AP13" i="5"/>
  <c r="AM13" i="5"/>
  <c r="AJ13" i="5"/>
  <c r="AG13" i="5"/>
  <c r="AD13" i="5"/>
  <c r="X13" i="5"/>
  <c r="U13" i="5"/>
  <c r="R13" i="5"/>
  <c r="O13" i="5"/>
  <c r="L13" i="5"/>
  <c r="I13" i="5"/>
  <c r="F13" i="5"/>
  <c r="B13" i="5"/>
  <c r="CW13" i="5" s="1"/>
  <c r="CY12" i="5"/>
  <c r="CX12" i="5"/>
  <c r="CR12" i="5"/>
  <c r="CO12" i="5"/>
  <c r="CL12" i="5"/>
  <c r="CI12" i="5"/>
  <c r="CF12" i="5"/>
  <c r="BY12" i="5"/>
  <c r="BP12" i="5"/>
  <c r="BK12" i="5"/>
  <c r="AY12" i="5"/>
  <c r="AV12" i="5"/>
  <c r="AS12" i="5"/>
  <c r="AP12" i="5"/>
  <c r="AM12" i="5"/>
  <c r="AJ12" i="5"/>
  <c r="AG12" i="5"/>
  <c r="AD12" i="5"/>
  <c r="X12" i="5"/>
  <c r="U12" i="5"/>
  <c r="R12" i="5"/>
  <c r="O12" i="5"/>
  <c r="L12" i="5"/>
  <c r="I12" i="5"/>
  <c r="F12" i="5"/>
  <c r="B12" i="5"/>
  <c r="CY11" i="5"/>
  <c r="CX11" i="5"/>
  <c r="CR11" i="5"/>
  <c r="CO11" i="5"/>
  <c r="CL11" i="5"/>
  <c r="CI11" i="5"/>
  <c r="CF11" i="5"/>
  <c r="BY11" i="5"/>
  <c r="BP11" i="5"/>
  <c r="BK11" i="5"/>
  <c r="AY11" i="5"/>
  <c r="AV11" i="5"/>
  <c r="AS11" i="5"/>
  <c r="AP11" i="5"/>
  <c r="AM11" i="5"/>
  <c r="AJ11" i="5"/>
  <c r="AG11" i="5"/>
  <c r="AD11" i="5"/>
  <c r="X11" i="5"/>
  <c r="U11" i="5"/>
  <c r="R11" i="5"/>
  <c r="O11" i="5"/>
  <c r="L11" i="5"/>
  <c r="I11" i="5"/>
  <c r="F11" i="5"/>
  <c r="B11" i="5"/>
  <c r="CY10" i="5"/>
  <c r="CX10" i="5"/>
  <c r="CR10" i="5"/>
  <c r="CO10" i="5"/>
  <c r="CL10" i="5"/>
  <c r="CI10" i="5"/>
  <c r="CF10" i="5"/>
  <c r="BY10" i="5"/>
  <c r="BP10" i="5"/>
  <c r="BK10" i="5"/>
  <c r="AY10" i="5"/>
  <c r="AV10" i="5"/>
  <c r="AS10" i="5"/>
  <c r="AP10" i="5"/>
  <c r="AM10" i="5"/>
  <c r="AJ10" i="5"/>
  <c r="AG10" i="5"/>
  <c r="AD10" i="5"/>
  <c r="X10" i="5"/>
  <c r="U10" i="5"/>
  <c r="R10" i="5"/>
  <c r="O10" i="5"/>
  <c r="L10" i="5"/>
  <c r="I10" i="5"/>
  <c r="F10" i="5"/>
  <c r="B10" i="5"/>
  <c r="CY9" i="5"/>
  <c r="CX9" i="5"/>
  <c r="CR9" i="5"/>
  <c r="CO9" i="5"/>
  <c r="CL9" i="5"/>
  <c r="CI9" i="5"/>
  <c r="CF9" i="5"/>
  <c r="BY9" i="5"/>
  <c r="BP9" i="5"/>
  <c r="BK9" i="5"/>
  <c r="AY9" i="5"/>
  <c r="AV9" i="5"/>
  <c r="AS9" i="5"/>
  <c r="AP9" i="5"/>
  <c r="AM9" i="5"/>
  <c r="AJ9" i="5"/>
  <c r="AG9" i="5"/>
  <c r="AD9" i="5"/>
  <c r="X9" i="5"/>
  <c r="U9" i="5"/>
  <c r="R9" i="5"/>
  <c r="O9" i="5"/>
  <c r="L9" i="5"/>
  <c r="I9" i="5"/>
  <c r="F9" i="5"/>
  <c r="B9" i="5"/>
  <c r="CW9" i="5" s="1"/>
  <c r="CY8" i="5"/>
  <c r="CX8" i="5"/>
  <c r="CR8" i="5"/>
  <c r="CO8" i="5"/>
  <c r="CL8" i="5"/>
  <c r="CI8" i="5"/>
  <c r="CF8" i="5"/>
  <c r="BY8" i="5"/>
  <c r="BP8" i="5"/>
  <c r="BK8" i="5"/>
  <c r="AY8" i="5"/>
  <c r="AV8" i="5"/>
  <c r="AS8" i="5"/>
  <c r="AP8" i="5"/>
  <c r="AM8" i="5"/>
  <c r="AJ8" i="5"/>
  <c r="AG8" i="5"/>
  <c r="AD8" i="5"/>
  <c r="X8" i="5"/>
  <c r="U8" i="5"/>
  <c r="R8" i="5"/>
  <c r="O8" i="5"/>
  <c r="L8" i="5"/>
  <c r="I8" i="5"/>
  <c r="F8" i="5"/>
  <c r="B8" i="5"/>
  <c r="CV71" i="4"/>
  <c r="CU71" i="4"/>
  <c r="CT71" i="4"/>
  <c r="CS71" i="4"/>
  <c r="CQ71" i="4"/>
  <c r="CP71" i="4"/>
  <c r="CO71" i="4" s="1"/>
  <c r="CN71" i="4"/>
  <c r="CM71" i="4"/>
  <c r="CL71" i="4" s="1"/>
  <c r="CK71" i="4"/>
  <c r="CJ71" i="4"/>
  <c r="CH71" i="4"/>
  <c r="CG71" i="4"/>
  <c r="CE71" i="4"/>
  <c r="CD71" i="4"/>
  <c r="CC71" i="4"/>
  <c r="CB71" i="4"/>
  <c r="CA71" i="4"/>
  <c r="BZ71" i="4"/>
  <c r="BX71" i="4"/>
  <c r="BW71" i="4"/>
  <c r="BV71" i="4"/>
  <c r="BU71" i="4"/>
  <c r="BT71" i="4"/>
  <c r="BS71" i="4"/>
  <c r="BR71" i="4"/>
  <c r="BQ71" i="4"/>
  <c r="BO71" i="4"/>
  <c r="BN71" i="4"/>
  <c r="BM71" i="4"/>
  <c r="BL71" i="4"/>
  <c r="BJ71" i="4"/>
  <c r="BI71" i="4"/>
  <c r="BH71" i="4"/>
  <c r="BG71" i="4"/>
  <c r="BF71" i="4"/>
  <c r="BE71" i="4"/>
  <c r="BD71" i="4"/>
  <c r="BC71" i="4"/>
  <c r="BA71" i="4"/>
  <c r="AZ71" i="4"/>
  <c r="AX71" i="4"/>
  <c r="AW71" i="4"/>
  <c r="AV71" i="4" s="1"/>
  <c r="AU71" i="4"/>
  <c r="AT71" i="4"/>
  <c r="AR71" i="4"/>
  <c r="AQ71" i="4"/>
  <c r="AP71" i="4"/>
  <c r="AO71" i="4"/>
  <c r="AM71" i="4" s="1"/>
  <c r="AN71" i="4"/>
  <c r="AL71" i="4"/>
  <c r="AK71" i="4"/>
  <c r="AJ71" i="4" s="1"/>
  <c r="AI71" i="4"/>
  <c r="AH71" i="4"/>
  <c r="AG71" i="4" s="1"/>
  <c r="AF71" i="4"/>
  <c r="AE71" i="4"/>
  <c r="AD71" i="4" s="1"/>
  <c r="AC71" i="4"/>
  <c r="AB71" i="4"/>
  <c r="AA71" i="4"/>
  <c r="Z71" i="4"/>
  <c r="Y71" i="4"/>
  <c r="W71" i="4"/>
  <c r="V71" i="4"/>
  <c r="U71" i="4" s="1"/>
  <c r="T71" i="4"/>
  <c r="S71" i="4"/>
  <c r="Q71" i="4"/>
  <c r="O71" i="4" s="1"/>
  <c r="P71" i="4"/>
  <c r="N71" i="4"/>
  <c r="M71" i="4"/>
  <c r="K71" i="4"/>
  <c r="J71" i="4"/>
  <c r="I71" i="4" s="1"/>
  <c r="H71" i="4"/>
  <c r="G71" i="4"/>
  <c r="E71" i="4"/>
  <c r="D71" i="4"/>
  <c r="C71" i="4"/>
  <c r="B71" i="4" s="1"/>
  <c r="CY70" i="4"/>
  <c r="CX70" i="4"/>
  <c r="CR70" i="4"/>
  <c r="CO70" i="4"/>
  <c r="CL70" i="4"/>
  <c r="CI70" i="4"/>
  <c r="CF70" i="4"/>
  <c r="BY70" i="4"/>
  <c r="BP70" i="4"/>
  <c r="BK70" i="4"/>
  <c r="AY70" i="4"/>
  <c r="AV70" i="4"/>
  <c r="AS70" i="4"/>
  <c r="AP70" i="4"/>
  <c r="AM70" i="4"/>
  <c r="AJ70" i="4"/>
  <c r="AG70" i="4"/>
  <c r="AD70" i="4"/>
  <c r="X70" i="4"/>
  <c r="U70" i="4"/>
  <c r="R70" i="4"/>
  <c r="O70" i="4"/>
  <c r="L70" i="4"/>
  <c r="I70" i="4"/>
  <c r="F70" i="4"/>
  <c r="B70" i="4"/>
  <c r="CY69" i="4"/>
  <c r="CX69" i="4"/>
  <c r="CR69" i="4"/>
  <c r="CO69" i="4"/>
  <c r="CL69" i="4"/>
  <c r="CI69" i="4"/>
  <c r="CF69" i="4"/>
  <c r="BY69" i="4"/>
  <c r="BP69" i="4"/>
  <c r="BK69" i="4"/>
  <c r="AY69" i="4"/>
  <c r="AV69" i="4"/>
  <c r="AS69" i="4"/>
  <c r="AP69" i="4"/>
  <c r="AM69" i="4"/>
  <c r="AJ69" i="4"/>
  <c r="AG69" i="4"/>
  <c r="AD69" i="4"/>
  <c r="X69" i="4"/>
  <c r="U69" i="4"/>
  <c r="R69" i="4"/>
  <c r="O69" i="4"/>
  <c r="L69" i="4"/>
  <c r="I69" i="4"/>
  <c r="F69" i="4"/>
  <c r="B69" i="4"/>
  <c r="CY68" i="4"/>
  <c r="CX68" i="4"/>
  <c r="CR68" i="4"/>
  <c r="CO68" i="4"/>
  <c r="CL68" i="4"/>
  <c r="CI68" i="4"/>
  <c r="CF68" i="4"/>
  <c r="BY68" i="4"/>
  <c r="BP68" i="4"/>
  <c r="BK68" i="4"/>
  <c r="AY68" i="4"/>
  <c r="AV68" i="4"/>
  <c r="AS68" i="4"/>
  <c r="AP68" i="4"/>
  <c r="AM68" i="4"/>
  <c r="AJ68" i="4"/>
  <c r="AG68" i="4"/>
  <c r="AD68" i="4"/>
  <c r="X68" i="4"/>
  <c r="U68" i="4"/>
  <c r="R68" i="4"/>
  <c r="O68" i="4"/>
  <c r="L68" i="4"/>
  <c r="I68" i="4"/>
  <c r="F68" i="4"/>
  <c r="B68" i="4"/>
  <c r="CW68" i="4" s="1"/>
  <c r="CY67" i="4"/>
  <c r="CX67" i="4"/>
  <c r="CR67" i="4"/>
  <c r="CO67" i="4"/>
  <c r="CL67" i="4"/>
  <c r="CI67" i="4"/>
  <c r="CF67" i="4"/>
  <c r="BY67" i="4"/>
  <c r="BP67" i="4"/>
  <c r="BK67" i="4"/>
  <c r="AY67" i="4"/>
  <c r="AV67" i="4"/>
  <c r="AS67" i="4"/>
  <c r="AP67" i="4"/>
  <c r="AM67" i="4"/>
  <c r="AJ67" i="4"/>
  <c r="AG67" i="4"/>
  <c r="AD67" i="4"/>
  <c r="X67" i="4"/>
  <c r="U67" i="4"/>
  <c r="R67" i="4"/>
  <c r="O67" i="4"/>
  <c r="L67" i="4"/>
  <c r="I67" i="4"/>
  <c r="F67" i="4"/>
  <c r="B67" i="4"/>
  <c r="CY66" i="4"/>
  <c r="CX66" i="4"/>
  <c r="CR66" i="4"/>
  <c r="CO66" i="4"/>
  <c r="CL66" i="4"/>
  <c r="CI66" i="4"/>
  <c r="CF66" i="4"/>
  <c r="BY66" i="4"/>
  <c r="BP66" i="4"/>
  <c r="BK66" i="4"/>
  <c r="AY66" i="4"/>
  <c r="AV66" i="4"/>
  <c r="AS66" i="4"/>
  <c r="AP66" i="4"/>
  <c r="AM66" i="4"/>
  <c r="AJ66" i="4"/>
  <c r="AG66" i="4"/>
  <c r="AD66" i="4"/>
  <c r="X66" i="4"/>
  <c r="U66" i="4"/>
  <c r="R66" i="4"/>
  <c r="O66" i="4"/>
  <c r="L66" i="4"/>
  <c r="I66" i="4"/>
  <c r="F66" i="4"/>
  <c r="B66" i="4"/>
  <c r="CW66" i="4" s="1"/>
  <c r="CY65" i="4"/>
  <c r="CX65" i="4"/>
  <c r="CR65" i="4"/>
  <c r="CO65" i="4"/>
  <c r="CL65" i="4"/>
  <c r="CI65" i="4"/>
  <c r="CF65" i="4"/>
  <c r="BY65" i="4"/>
  <c r="BP65" i="4"/>
  <c r="BK65" i="4"/>
  <c r="AY65" i="4"/>
  <c r="AV65" i="4"/>
  <c r="AS65" i="4"/>
  <c r="AP65" i="4"/>
  <c r="AM65" i="4"/>
  <c r="AJ65" i="4"/>
  <c r="AG65" i="4"/>
  <c r="AD65" i="4"/>
  <c r="X65" i="4"/>
  <c r="U65" i="4"/>
  <c r="R65" i="4"/>
  <c r="O65" i="4"/>
  <c r="L65" i="4"/>
  <c r="I65" i="4"/>
  <c r="F65" i="4"/>
  <c r="B65" i="4"/>
  <c r="CY64" i="4"/>
  <c r="CX64" i="4"/>
  <c r="CR64" i="4"/>
  <c r="CO64" i="4"/>
  <c r="CL64" i="4"/>
  <c r="CI64" i="4"/>
  <c r="CF64" i="4"/>
  <c r="BY64" i="4"/>
  <c r="BP64" i="4"/>
  <c r="BK64" i="4"/>
  <c r="AY64" i="4"/>
  <c r="AV64" i="4"/>
  <c r="AS64" i="4"/>
  <c r="AP64" i="4"/>
  <c r="AM64" i="4"/>
  <c r="AJ64" i="4"/>
  <c r="AG64" i="4"/>
  <c r="AD64" i="4"/>
  <c r="X64" i="4"/>
  <c r="U64" i="4"/>
  <c r="R64" i="4"/>
  <c r="O64" i="4"/>
  <c r="L64" i="4"/>
  <c r="I64" i="4"/>
  <c r="F64" i="4"/>
  <c r="B64" i="4"/>
  <c r="CW64" i="4" s="1"/>
  <c r="CY63" i="4"/>
  <c r="CX63" i="4"/>
  <c r="CR63" i="4"/>
  <c r="CO63" i="4"/>
  <c r="CL63" i="4"/>
  <c r="CI63" i="4"/>
  <c r="CF63" i="4"/>
  <c r="BY63" i="4"/>
  <c r="BP63" i="4"/>
  <c r="BK63" i="4"/>
  <c r="AY63" i="4"/>
  <c r="AV63" i="4"/>
  <c r="AS63" i="4"/>
  <c r="AP63" i="4"/>
  <c r="AM63" i="4"/>
  <c r="AJ63" i="4"/>
  <c r="AG63" i="4"/>
  <c r="AD63" i="4"/>
  <c r="X63" i="4"/>
  <c r="U63" i="4"/>
  <c r="R63" i="4"/>
  <c r="O63" i="4"/>
  <c r="L63" i="4"/>
  <c r="I63" i="4"/>
  <c r="F63" i="4"/>
  <c r="B63" i="4"/>
  <c r="CY62" i="4"/>
  <c r="CX62" i="4"/>
  <c r="CR62" i="4"/>
  <c r="CO62" i="4"/>
  <c r="CL62" i="4"/>
  <c r="CI62" i="4"/>
  <c r="CF62" i="4"/>
  <c r="BY62" i="4"/>
  <c r="BP62" i="4"/>
  <c r="BK62" i="4"/>
  <c r="AY62" i="4"/>
  <c r="AV62" i="4"/>
  <c r="AS62" i="4"/>
  <c r="AP62" i="4"/>
  <c r="AM62" i="4"/>
  <c r="AJ62" i="4"/>
  <c r="AG62" i="4"/>
  <c r="AD62" i="4"/>
  <c r="X62" i="4"/>
  <c r="U62" i="4"/>
  <c r="R62" i="4"/>
  <c r="O62" i="4"/>
  <c r="L62" i="4"/>
  <c r="I62" i="4"/>
  <c r="F62" i="4"/>
  <c r="B62" i="4"/>
  <c r="CW62" i="4" s="1"/>
  <c r="CY61" i="4"/>
  <c r="CX61" i="4"/>
  <c r="CR61" i="4"/>
  <c r="CO61" i="4"/>
  <c r="CL61" i="4"/>
  <c r="CI61" i="4"/>
  <c r="CF61" i="4"/>
  <c r="BY61" i="4"/>
  <c r="BP61" i="4"/>
  <c r="BK61" i="4"/>
  <c r="AY61" i="4"/>
  <c r="AV61" i="4"/>
  <c r="AS61" i="4"/>
  <c r="AP61" i="4"/>
  <c r="AM61" i="4"/>
  <c r="AJ61" i="4"/>
  <c r="AG61" i="4"/>
  <c r="AD61" i="4"/>
  <c r="X61" i="4"/>
  <c r="U61" i="4"/>
  <c r="R61" i="4"/>
  <c r="O61" i="4"/>
  <c r="L61" i="4"/>
  <c r="I61" i="4"/>
  <c r="F61" i="4"/>
  <c r="B61" i="4"/>
  <c r="CY60" i="4"/>
  <c r="CX60" i="4"/>
  <c r="CR60" i="4"/>
  <c r="CO60" i="4"/>
  <c r="CL60" i="4"/>
  <c r="CI60" i="4"/>
  <c r="CF60" i="4"/>
  <c r="BY60" i="4"/>
  <c r="BP60" i="4"/>
  <c r="BK60" i="4"/>
  <c r="AY60" i="4"/>
  <c r="AV60" i="4"/>
  <c r="AS60" i="4"/>
  <c r="AP60" i="4"/>
  <c r="AM60" i="4"/>
  <c r="AJ60" i="4"/>
  <c r="AG60" i="4"/>
  <c r="AD60" i="4"/>
  <c r="X60" i="4"/>
  <c r="U60" i="4"/>
  <c r="R60" i="4"/>
  <c r="O60" i="4"/>
  <c r="L60" i="4"/>
  <c r="I60" i="4"/>
  <c r="F60" i="4"/>
  <c r="B60" i="4"/>
  <c r="CW60" i="4" s="1"/>
  <c r="CY59" i="4"/>
  <c r="CX59" i="4"/>
  <c r="CR59" i="4"/>
  <c r="CO59" i="4"/>
  <c r="CL59" i="4"/>
  <c r="CI59" i="4"/>
  <c r="CF59" i="4"/>
  <c r="BY59" i="4"/>
  <c r="BP59" i="4"/>
  <c r="BK59" i="4"/>
  <c r="BB59" i="4"/>
  <c r="BB71" i="4" s="1"/>
  <c r="AY59" i="4"/>
  <c r="AV59" i="4"/>
  <c r="AS59" i="4"/>
  <c r="AP59" i="4"/>
  <c r="AM59" i="4"/>
  <c r="AJ59" i="4"/>
  <c r="AG59" i="4"/>
  <c r="AD59" i="4"/>
  <c r="X59" i="4"/>
  <c r="U59" i="4"/>
  <c r="R59" i="4"/>
  <c r="O59" i="4"/>
  <c r="L59" i="4"/>
  <c r="I59" i="4"/>
  <c r="F59" i="4"/>
  <c r="B59" i="4"/>
  <c r="CY58" i="4"/>
  <c r="CX58" i="4"/>
  <c r="CR58" i="4"/>
  <c r="CO58" i="4"/>
  <c r="CL58" i="4"/>
  <c r="CI58" i="4"/>
  <c r="CF58" i="4"/>
  <c r="BY58" i="4"/>
  <c r="BP58" i="4"/>
  <c r="BK58" i="4"/>
  <c r="AY58" i="4"/>
  <c r="AV58" i="4"/>
  <c r="AS58" i="4"/>
  <c r="AP58" i="4"/>
  <c r="AM58" i="4"/>
  <c r="AJ58" i="4"/>
  <c r="AG58" i="4"/>
  <c r="AD58" i="4"/>
  <c r="X58" i="4"/>
  <c r="U58" i="4"/>
  <c r="R58" i="4"/>
  <c r="O58" i="4"/>
  <c r="L58" i="4"/>
  <c r="I58" i="4"/>
  <c r="F58" i="4"/>
  <c r="B58" i="4"/>
  <c r="CY57" i="4"/>
  <c r="CX57" i="4"/>
  <c r="CR57" i="4"/>
  <c r="CO57" i="4"/>
  <c r="CL57" i="4"/>
  <c r="CI57" i="4"/>
  <c r="CF57" i="4"/>
  <c r="BY57" i="4"/>
  <c r="BP57" i="4"/>
  <c r="BK57" i="4"/>
  <c r="AY57" i="4"/>
  <c r="AV57" i="4"/>
  <c r="AS57" i="4"/>
  <c r="AP57" i="4"/>
  <c r="AM57" i="4"/>
  <c r="AJ57" i="4"/>
  <c r="AG57" i="4"/>
  <c r="AD57" i="4"/>
  <c r="X57" i="4"/>
  <c r="U57" i="4"/>
  <c r="R57" i="4"/>
  <c r="O57" i="4"/>
  <c r="L57" i="4"/>
  <c r="I57" i="4"/>
  <c r="F57" i="4"/>
  <c r="B57" i="4"/>
  <c r="CY56" i="4"/>
  <c r="CX56" i="4"/>
  <c r="CR56" i="4"/>
  <c r="CO56" i="4"/>
  <c r="CL56" i="4"/>
  <c r="CI56" i="4"/>
  <c r="CF56" i="4"/>
  <c r="BY56" i="4"/>
  <c r="BP56" i="4"/>
  <c r="BK56" i="4"/>
  <c r="AY56" i="4"/>
  <c r="AV56" i="4"/>
  <c r="AS56" i="4"/>
  <c r="AP56" i="4"/>
  <c r="AM56" i="4"/>
  <c r="AJ56" i="4"/>
  <c r="AG56" i="4"/>
  <c r="AD56" i="4"/>
  <c r="X56" i="4"/>
  <c r="U56" i="4"/>
  <c r="R56" i="4"/>
  <c r="O56" i="4"/>
  <c r="L56" i="4"/>
  <c r="I56" i="4"/>
  <c r="F56" i="4"/>
  <c r="B56" i="4"/>
  <c r="CY55" i="4"/>
  <c r="CX55" i="4"/>
  <c r="CR55" i="4"/>
  <c r="CO55" i="4"/>
  <c r="CL55" i="4"/>
  <c r="CI55" i="4"/>
  <c r="CF55" i="4"/>
  <c r="BY55" i="4"/>
  <c r="BP55" i="4"/>
  <c r="BK55" i="4"/>
  <c r="AY55" i="4"/>
  <c r="AV55" i="4"/>
  <c r="AS55" i="4"/>
  <c r="AP55" i="4"/>
  <c r="AM55" i="4"/>
  <c r="AJ55" i="4"/>
  <c r="AG55" i="4"/>
  <c r="AD55" i="4"/>
  <c r="X55" i="4"/>
  <c r="U55" i="4"/>
  <c r="R55" i="4"/>
  <c r="O55" i="4"/>
  <c r="L55" i="4"/>
  <c r="I55" i="4"/>
  <c r="F55" i="4"/>
  <c r="B55" i="4"/>
  <c r="CY54" i="4"/>
  <c r="CX54" i="4"/>
  <c r="CR54" i="4"/>
  <c r="CO54" i="4"/>
  <c r="CL54" i="4"/>
  <c r="CI54" i="4"/>
  <c r="CF54" i="4"/>
  <c r="BY54" i="4"/>
  <c r="BP54" i="4"/>
  <c r="BK54" i="4"/>
  <c r="AY54" i="4"/>
  <c r="AV54" i="4"/>
  <c r="AS54" i="4"/>
  <c r="AP54" i="4"/>
  <c r="AM54" i="4"/>
  <c r="AJ54" i="4"/>
  <c r="AG54" i="4"/>
  <c r="AD54" i="4"/>
  <c r="X54" i="4"/>
  <c r="U54" i="4"/>
  <c r="R54" i="4"/>
  <c r="O54" i="4"/>
  <c r="L54" i="4"/>
  <c r="I54" i="4"/>
  <c r="F54" i="4"/>
  <c r="B54" i="4"/>
  <c r="CY53" i="4"/>
  <c r="CX53" i="4"/>
  <c r="CR53" i="4"/>
  <c r="CO53" i="4"/>
  <c r="CL53" i="4"/>
  <c r="CI53" i="4"/>
  <c r="CF53" i="4"/>
  <c r="BY53" i="4"/>
  <c r="BP53" i="4"/>
  <c r="BK53" i="4"/>
  <c r="AY53" i="4"/>
  <c r="AV53" i="4"/>
  <c r="AS53" i="4"/>
  <c r="AP53" i="4"/>
  <c r="AM53" i="4"/>
  <c r="AJ53" i="4"/>
  <c r="AG53" i="4"/>
  <c r="AD53" i="4"/>
  <c r="X53" i="4"/>
  <c r="U53" i="4"/>
  <c r="R53" i="4"/>
  <c r="O53" i="4"/>
  <c r="L53" i="4"/>
  <c r="I53" i="4"/>
  <c r="F53" i="4"/>
  <c r="B53" i="4"/>
  <c r="CY52" i="4"/>
  <c r="CX52" i="4"/>
  <c r="CR52" i="4"/>
  <c r="CO52" i="4"/>
  <c r="CL52" i="4"/>
  <c r="CI52" i="4"/>
  <c r="CF52" i="4"/>
  <c r="BY52" i="4"/>
  <c r="BP52" i="4"/>
  <c r="BK52" i="4"/>
  <c r="AY52" i="4"/>
  <c r="AV52" i="4"/>
  <c r="AS52" i="4"/>
  <c r="AP52" i="4"/>
  <c r="AM52" i="4"/>
  <c r="AJ52" i="4"/>
  <c r="AG52" i="4"/>
  <c r="AD52" i="4"/>
  <c r="X52" i="4"/>
  <c r="U52" i="4"/>
  <c r="R52" i="4"/>
  <c r="O52" i="4"/>
  <c r="L52" i="4"/>
  <c r="I52" i="4"/>
  <c r="F52" i="4"/>
  <c r="B52" i="4"/>
  <c r="CY51" i="4"/>
  <c r="CX51" i="4"/>
  <c r="CR51" i="4"/>
  <c r="CO51" i="4"/>
  <c r="CL51" i="4"/>
  <c r="CI51" i="4"/>
  <c r="CF51" i="4"/>
  <c r="BY51" i="4"/>
  <c r="BP51" i="4"/>
  <c r="BK51" i="4"/>
  <c r="AY51" i="4"/>
  <c r="AV51" i="4"/>
  <c r="AS51" i="4"/>
  <c r="AP51" i="4"/>
  <c r="AM51" i="4"/>
  <c r="AJ51" i="4"/>
  <c r="AG51" i="4"/>
  <c r="AD51" i="4"/>
  <c r="X51" i="4"/>
  <c r="U51" i="4"/>
  <c r="R51" i="4"/>
  <c r="O51" i="4"/>
  <c r="L51" i="4"/>
  <c r="I51" i="4"/>
  <c r="F51" i="4"/>
  <c r="B51" i="4"/>
  <c r="CY50" i="4"/>
  <c r="CX50" i="4"/>
  <c r="CR50" i="4"/>
  <c r="CO50" i="4"/>
  <c r="CL50" i="4"/>
  <c r="CI50" i="4"/>
  <c r="CF50" i="4"/>
  <c r="BY50" i="4"/>
  <c r="BP50" i="4"/>
  <c r="BK50" i="4"/>
  <c r="AY50" i="4"/>
  <c r="AV50" i="4"/>
  <c r="AS50" i="4"/>
  <c r="AP50" i="4"/>
  <c r="AM50" i="4"/>
  <c r="AJ50" i="4"/>
  <c r="AG50" i="4"/>
  <c r="AD50" i="4"/>
  <c r="X50" i="4"/>
  <c r="U50" i="4"/>
  <c r="R50" i="4"/>
  <c r="O50" i="4"/>
  <c r="L50" i="4"/>
  <c r="I50" i="4"/>
  <c r="F50" i="4"/>
  <c r="B50" i="4"/>
  <c r="CY49" i="4"/>
  <c r="CX49" i="4"/>
  <c r="CR49" i="4"/>
  <c r="CO49" i="4"/>
  <c r="CL49" i="4"/>
  <c r="CI49" i="4"/>
  <c r="CF49" i="4"/>
  <c r="BY49" i="4"/>
  <c r="BP49" i="4"/>
  <c r="BK49" i="4"/>
  <c r="AY49" i="4"/>
  <c r="AV49" i="4"/>
  <c r="AS49" i="4"/>
  <c r="AP49" i="4"/>
  <c r="AM49" i="4"/>
  <c r="AJ49" i="4"/>
  <c r="AG49" i="4"/>
  <c r="AD49" i="4"/>
  <c r="X49" i="4"/>
  <c r="U49" i="4"/>
  <c r="R49" i="4"/>
  <c r="O49" i="4"/>
  <c r="L49" i="4"/>
  <c r="I49" i="4"/>
  <c r="F49" i="4"/>
  <c r="B49" i="4"/>
  <c r="CY48" i="4"/>
  <c r="CX48" i="4"/>
  <c r="CR48" i="4"/>
  <c r="CO48" i="4"/>
  <c r="CL48" i="4"/>
  <c r="CI48" i="4"/>
  <c r="CF48" i="4"/>
  <c r="BY48" i="4"/>
  <c r="BP48" i="4"/>
  <c r="BK48" i="4"/>
  <c r="AY48" i="4"/>
  <c r="AV48" i="4"/>
  <c r="AS48" i="4"/>
  <c r="AP48" i="4"/>
  <c r="AM48" i="4"/>
  <c r="AJ48" i="4"/>
  <c r="AG48" i="4"/>
  <c r="AD48" i="4"/>
  <c r="X48" i="4"/>
  <c r="U48" i="4"/>
  <c r="R48" i="4"/>
  <c r="O48" i="4"/>
  <c r="L48" i="4"/>
  <c r="I48" i="4"/>
  <c r="F48" i="4"/>
  <c r="B48" i="4"/>
  <c r="CY47" i="4"/>
  <c r="CX47" i="4"/>
  <c r="CR47" i="4"/>
  <c r="CO47" i="4"/>
  <c r="CL47" i="4"/>
  <c r="CI47" i="4"/>
  <c r="CF47" i="4"/>
  <c r="BY47" i="4"/>
  <c r="BP47" i="4"/>
  <c r="BK47" i="4"/>
  <c r="AY47" i="4"/>
  <c r="AV47" i="4"/>
  <c r="AS47" i="4"/>
  <c r="AP47" i="4"/>
  <c r="AM47" i="4"/>
  <c r="AJ47" i="4"/>
  <c r="AG47" i="4"/>
  <c r="AD47" i="4"/>
  <c r="X47" i="4"/>
  <c r="U47" i="4"/>
  <c r="R47" i="4"/>
  <c r="O47" i="4"/>
  <c r="L47" i="4"/>
  <c r="I47" i="4"/>
  <c r="F47" i="4"/>
  <c r="B47" i="4"/>
  <c r="CY46" i="4"/>
  <c r="CX46" i="4"/>
  <c r="CR46" i="4"/>
  <c r="CO46" i="4"/>
  <c r="CL46" i="4"/>
  <c r="CI46" i="4"/>
  <c r="CF46" i="4"/>
  <c r="BY46" i="4"/>
  <c r="BP46" i="4"/>
  <c r="BK46" i="4"/>
  <c r="AY46" i="4"/>
  <c r="AV46" i="4"/>
  <c r="AS46" i="4"/>
  <c r="AP46" i="4"/>
  <c r="AM46" i="4"/>
  <c r="AJ46" i="4"/>
  <c r="AG46" i="4"/>
  <c r="AD46" i="4"/>
  <c r="X46" i="4"/>
  <c r="U46" i="4"/>
  <c r="R46" i="4"/>
  <c r="O46" i="4"/>
  <c r="L46" i="4"/>
  <c r="I46" i="4"/>
  <c r="F46" i="4"/>
  <c r="B46" i="4"/>
  <c r="CY45" i="4"/>
  <c r="CX45" i="4"/>
  <c r="CR45" i="4"/>
  <c r="CO45" i="4"/>
  <c r="CL45" i="4"/>
  <c r="CI45" i="4"/>
  <c r="CF45" i="4"/>
  <c r="BY45" i="4"/>
  <c r="BP45" i="4"/>
  <c r="BK45" i="4"/>
  <c r="AY45" i="4"/>
  <c r="AV45" i="4"/>
  <c r="AS45" i="4"/>
  <c r="AP45" i="4"/>
  <c r="AM45" i="4"/>
  <c r="AJ45" i="4"/>
  <c r="AG45" i="4"/>
  <c r="AD45" i="4"/>
  <c r="X45" i="4"/>
  <c r="U45" i="4"/>
  <c r="R45" i="4"/>
  <c r="O45" i="4"/>
  <c r="L45" i="4"/>
  <c r="I45" i="4"/>
  <c r="F45" i="4"/>
  <c r="B45" i="4"/>
  <c r="CY44" i="4"/>
  <c r="CX44" i="4"/>
  <c r="CR44" i="4"/>
  <c r="CO44" i="4"/>
  <c r="CL44" i="4"/>
  <c r="CI44" i="4"/>
  <c r="CF44" i="4"/>
  <c r="BY44" i="4"/>
  <c r="BP44" i="4"/>
  <c r="BK44" i="4"/>
  <c r="AY44" i="4"/>
  <c r="AV44" i="4"/>
  <c r="AS44" i="4"/>
  <c r="AP44" i="4"/>
  <c r="AM44" i="4"/>
  <c r="AJ44" i="4"/>
  <c r="AG44" i="4"/>
  <c r="AD44" i="4"/>
  <c r="X44" i="4"/>
  <c r="U44" i="4"/>
  <c r="R44" i="4"/>
  <c r="O44" i="4"/>
  <c r="L44" i="4"/>
  <c r="I44" i="4"/>
  <c r="F44" i="4"/>
  <c r="B44" i="4"/>
  <c r="CY43" i="4"/>
  <c r="CX43" i="4"/>
  <c r="CR43" i="4"/>
  <c r="CO43" i="4"/>
  <c r="CL43" i="4"/>
  <c r="CI43" i="4"/>
  <c r="CF43" i="4"/>
  <c r="BY43" i="4"/>
  <c r="BP43" i="4"/>
  <c r="BK43" i="4"/>
  <c r="AY43" i="4"/>
  <c r="AV43" i="4"/>
  <c r="AS43" i="4"/>
  <c r="AP43" i="4"/>
  <c r="AM43" i="4"/>
  <c r="AJ43" i="4"/>
  <c r="AG43" i="4"/>
  <c r="AD43" i="4"/>
  <c r="X43" i="4"/>
  <c r="U43" i="4"/>
  <c r="R43" i="4"/>
  <c r="O43" i="4"/>
  <c r="L43" i="4"/>
  <c r="I43" i="4"/>
  <c r="F43" i="4"/>
  <c r="B43" i="4"/>
  <c r="CY42" i="4"/>
  <c r="CX42" i="4"/>
  <c r="CR42" i="4"/>
  <c r="CO42" i="4"/>
  <c r="CL42" i="4"/>
  <c r="CI42" i="4"/>
  <c r="CF42" i="4"/>
  <c r="BY42" i="4"/>
  <c r="BP42" i="4"/>
  <c r="BK42" i="4"/>
  <c r="AY42" i="4"/>
  <c r="AV42" i="4"/>
  <c r="AS42" i="4"/>
  <c r="AP42" i="4"/>
  <c r="AM42" i="4"/>
  <c r="AJ42" i="4"/>
  <c r="AG42" i="4"/>
  <c r="AD42" i="4"/>
  <c r="X42" i="4"/>
  <c r="U42" i="4"/>
  <c r="R42" i="4"/>
  <c r="O42" i="4"/>
  <c r="L42" i="4"/>
  <c r="I42" i="4"/>
  <c r="F42" i="4"/>
  <c r="B42" i="4"/>
  <c r="CY41" i="4"/>
  <c r="CX41" i="4"/>
  <c r="CR41" i="4"/>
  <c r="CO41" i="4"/>
  <c r="CL41" i="4"/>
  <c r="CI41" i="4"/>
  <c r="CF41" i="4"/>
  <c r="BY41" i="4"/>
  <c r="BP41" i="4"/>
  <c r="BK41" i="4"/>
  <c r="AY41" i="4"/>
  <c r="AV41" i="4"/>
  <c r="AS41" i="4"/>
  <c r="AP41" i="4"/>
  <c r="AM41" i="4"/>
  <c r="AJ41" i="4"/>
  <c r="AG41" i="4"/>
  <c r="AD41" i="4"/>
  <c r="X41" i="4"/>
  <c r="U41" i="4"/>
  <c r="R41" i="4"/>
  <c r="O41" i="4"/>
  <c r="L41" i="4"/>
  <c r="I41" i="4"/>
  <c r="F41" i="4"/>
  <c r="B41" i="4"/>
  <c r="CY40" i="4"/>
  <c r="CX40" i="4"/>
  <c r="CR40" i="4"/>
  <c r="CO40" i="4"/>
  <c r="CL40" i="4"/>
  <c r="CI40" i="4"/>
  <c r="CF40" i="4"/>
  <c r="BY40" i="4"/>
  <c r="BP40" i="4"/>
  <c r="BK40" i="4"/>
  <c r="AY40" i="4"/>
  <c r="AV40" i="4"/>
  <c r="AS40" i="4"/>
  <c r="AP40" i="4"/>
  <c r="AM40" i="4"/>
  <c r="AJ40" i="4"/>
  <c r="AG40" i="4"/>
  <c r="AD40" i="4"/>
  <c r="X40" i="4"/>
  <c r="U40" i="4"/>
  <c r="R40" i="4"/>
  <c r="O40" i="4"/>
  <c r="L40" i="4"/>
  <c r="I40" i="4"/>
  <c r="F40" i="4"/>
  <c r="B40" i="4"/>
  <c r="CY39" i="4"/>
  <c r="CX39" i="4"/>
  <c r="CR39" i="4"/>
  <c r="CO39" i="4"/>
  <c r="CL39" i="4"/>
  <c r="CI39" i="4"/>
  <c r="CF39" i="4"/>
  <c r="BY39" i="4"/>
  <c r="BP39" i="4"/>
  <c r="BK39" i="4"/>
  <c r="AY39" i="4"/>
  <c r="AV39" i="4"/>
  <c r="AS39" i="4"/>
  <c r="AP39" i="4"/>
  <c r="AM39" i="4"/>
  <c r="AJ39" i="4"/>
  <c r="AG39" i="4"/>
  <c r="AD39" i="4"/>
  <c r="X39" i="4"/>
  <c r="U39" i="4"/>
  <c r="R39" i="4"/>
  <c r="O39" i="4"/>
  <c r="L39" i="4"/>
  <c r="I39" i="4"/>
  <c r="F39" i="4"/>
  <c r="B39" i="4"/>
  <c r="CY38" i="4"/>
  <c r="CX38" i="4"/>
  <c r="CR38" i="4"/>
  <c r="CO38" i="4"/>
  <c r="CL38" i="4"/>
  <c r="CI38" i="4"/>
  <c r="CF38" i="4"/>
  <c r="BY38" i="4"/>
  <c r="BP38" i="4"/>
  <c r="BK38" i="4"/>
  <c r="AY38" i="4"/>
  <c r="AV38" i="4"/>
  <c r="AS38" i="4"/>
  <c r="AP38" i="4"/>
  <c r="AM38" i="4"/>
  <c r="AJ38" i="4"/>
  <c r="AG38" i="4"/>
  <c r="AD38" i="4"/>
  <c r="X38" i="4"/>
  <c r="U38" i="4"/>
  <c r="R38" i="4"/>
  <c r="O38" i="4"/>
  <c r="L38" i="4"/>
  <c r="I38" i="4"/>
  <c r="F38" i="4"/>
  <c r="B38" i="4"/>
  <c r="CY37" i="4"/>
  <c r="CX37" i="4"/>
  <c r="CR37" i="4"/>
  <c r="CO37" i="4"/>
  <c r="CL37" i="4"/>
  <c r="CI37" i="4"/>
  <c r="CF37" i="4"/>
  <c r="BY37" i="4"/>
  <c r="BP37" i="4"/>
  <c r="BK37" i="4"/>
  <c r="AY37" i="4"/>
  <c r="AV37" i="4"/>
  <c r="AS37" i="4"/>
  <c r="AP37" i="4"/>
  <c r="AM37" i="4"/>
  <c r="AJ37" i="4"/>
  <c r="AG37" i="4"/>
  <c r="AD37" i="4"/>
  <c r="X37" i="4"/>
  <c r="U37" i="4"/>
  <c r="R37" i="4"/>
  <c r="O37" i="4"/>
  <c r="L37" i="4"/>
  <c r="I37" i="4"/>
  <c r="F37" i="4"/>
  <c r="B37" i="4"/>
  <c r="CY36" i="4"/>
  <c r="CX36" i="4"/>
  <c r="CR36" i="4"/>
  <c r="CO36" i="4"/>
  <c r="CL36" i="4"/>
  <c r="CI36" i="4"/>
  <c r="CF36" i="4"/>
  <c r="BY36" i="4"/>
  <c r="BP36" i="4"/>
  <c r="BK36" i="4"/>
  <c r="AY36" i="4"/>
  <c r="AV36" i="4"/>
  <c r="AS36" i="4"/>
  <c r="AP36" i="4"/>
  <c r="AM36" i="4"/>
  <c r="AJ36" i="4"/>
  <c r="AG36" i="4"/>
  <c r="AD36" i="4"/>
  <c r="X36" i="4"/>
  <c r="U36" i="4"/>
  <c r="R36" i="4"/>
  <c r="O36" i="4"/>
  <c r="L36" i="4"/>
  <c r="I36" i="4"/>
  <c r="F36" i="4"/>
  <c r="B36" i="4"/>
  <c r="CY35" i="4"/>
  <c r="CX35" i="4"/>
  <c r="CR35" i="4"/>
  <c r="CO35" i="4"/>
  <c r="CL35" i="4"/>
  <c r="CI35" i="4"/>
  <c r="CF35" i="4"/>
  <c r="BY35" i="4"/>
  <c r="BP35" i="4"/>
  <c r="BK35" i="4"/>
  <c r="AY35" i="4"/>
  <c r="AV35" i="4"/>
  <c r="AS35" i="4"/>
  <c r="AP35" i="4"/>
  <c r="AM35" i="4"/>
  <c r="AJ35" i="4"/>
  <c r="AG35" i="4"/>
  <c r="AD35" i="4"/>
  <c r="X35" i="4"/>
  <c r="U35" i="4"/>
  <c r="R35" i="4"/>
  <c r="O35" i="4"/>
  <c r="L35" i="4"/>
  <c r="I35" i="4"/>
  <c r="F35" i="4"/>
  <c r="B35" i="4"/>
  <c r="CY34" i="4"/>
  <c r="CX34" i="4"/>
  <c r="CR34" i="4"/>
  <c r="CO34" i="4"/>
  <c r="CL34" i="4"/>
  <c r="CI34" i="4"/>
  <c r="CF34" i="4"/>
  <c r="BY34" i="4"/>
  <c r="BP34" i="4"/>
  <c r="BK34" i="4"/>
  <c r="AY34" i="4"/>
  <c r="AV34" i="4"/>
  <c r="AS34" i="4"/>
  <c r="AP34" i="4"/>
  <c r="AM34" i="4"/>
  <c r="AJ34" i="4"/>
  <c r="AG34" i="4"/>
  <c r="AD34" i="4"/>
  <c r="X34" i="4"/>
  <c r="U34" i="4"/>
  <c r="R34" i="4"/>
  <c r="O34" i="4"/>
  <c r="L34" i="4"/>
  <c r="I34" i="4"/>
  <c r="F34" i="4"/>
  <c r="B34" i="4"/>
  <c r="CY33" i="4"/>
  <c r="CX33" i="4"/>
  <c r="CR33" i="4"/>
  <c r="CO33" i="4"/>
  <c r="CL33" i="4"/>
  <c r="CI33" i="4"/>
  <c r="CF33" i="4"/>
  <c r="BY33" i="4"/>
  <c r="BP33" i="4"/>
  <c r="BK33" i="4"/>
  <c r="AY33" i="4"/>
  <c r="AV33" i="4"/>
  <c r="AS33" i="4"/>
  <c r="AP33" i="4"/>
  <c r="AM33" i="4"/>
  <c r="AJ33" i="4"/>
  <c r="AG33" i="4"/>
  <c r="AD33" i="4"/>
  <c r="X33" i="4"/>
  <c r="U33" i="4"/>
  <c r="R33" i="4"/>
  <c r="O33" i="4"/>
  <c r="L33" i="4"/>
  <c r="I33" i="4"/>
  <c r="F33" i="4"/>
  <c r="B33" i="4"/>
  <c r="CY32" i="4"/>
  <c r="CX32" i="4"/>
  <c r="CR32" i="4"/>
  <c r="CO32" i="4"/>
  <c r="CL32" i="4"/>
  <c r="CI32" i="4"/>
  <c r="CF32" i="4"/>
  <c r="BY32" i="4"/>
  <c r="BP32" i="4"/>
  <c r="BK32" i="4"/>
  <c r="AY32" i="4"/>
  <c r="AV32" i="4"/>
  <c r="AS32" i="4"/>
  <c r="AP32" i="4"/>
  <c r="AM32" i="4"/>
  <c r="AJ32" i="4"/>
  <c r="AG32" i="4"/>
  <c r="AD32" i="4"/>
  <c r="X32" i="4"/>
  <c r="U32" i="4"/>
  <c r="R32" i="4"/>
  <c r="O32" i="4"/>
  <c r="L32" i="4"/>
  <c r="I32" i="4"/>
  <c r="F32" i="4"/>
  <c r="B32" i="4"/>
  <c r="CY31" i="4"/>
  <c r="CX31" i="4"/>
  <c r="CR31" i="4"/>
  <c r="CO31" i="4"/>
  <c r="CL31" i="4"/>
  <c r="CI31" i="4"/>
  <c r="CF31" i="4"/>
  <c r="BY31" i="4"/>
  <c r="BP31" i="4"/>
  <c r="BK31" i="4"/>
  <c r="AY31" i="4"/>
  <c r="AV31" i="4"/>
  <c r="AS31" i="4"/>
  <c r="AP31" i="4"/>
  <c r="AM31" i="4"/>
  <c r="AJ31" i="4"/>
  <c r="AG31" i="4"/>
  <c r="AD31" i="4"/>
  <c r="X31" i="4"/>
  <c r="U31" i="4"/>
  <c r="R31" i="4"/>
  <c r="O31" i="4"/>
  <c r="L31" i="4"/>
  <c r="I31" i="4"/>
  <c r="F31" i="4"/>
  <c r="B31" i="4"/>
  <c r="CY30" i="4"/>
  <c r="CX30" i="4"/>
  <c r="CR30" i="4"/>
  <c r="CO30" i="4"/>
  <c r="CL30" i="4"/>
  <c r="CI30" i="4"/>
  <c r="CF30" i="4"/>
  <c r="BY30" i="4"/>
  <c r="BP30" i="4"/>
  <c r="BK30" i="4"/>
  <c r="AY30" i="4"/>
  <c r="AV30" i="4"/>
  <c r="AS30" i="4"/>
  <c r="AP30" i="4"/>
  <c r="AM30" i="4"/>
  <c r="AJ30" i="4"/>
  <c r="AG30" i="4"/>
  <c r="AD30" i="4"/>
  <c r="X30" i="4"/>
  <c r="U30" i="4"/>
  <c r="R30" i="4"/>
  <c r="O30" i="4"/>
  <c r="L30" i="4"/>
  <c r="I30" i="4"/>
  <c r="F30" i="4"/>
  <c r="B30" i="4"/>
  <c r="CY29" i="4"/>
  <c r="CX29" i="4"/>
  <c r="CR29" i="4"/>
  <c r="CO29" i="4"/>
  <c r="CL29" i="4"/>
  <c r="CI29" i="4"/>
  <c r="CF29" i="4"/>
  <c r="BY29" i="4"/>
  <c r="BP29" i="4"/>
  <c r="BK29" i="4"/>
  <c r="AY29" i="4"/>
  <c r="AV29" i="4"/>
  <c r="AS29" i="4"/>
  <c r="AP29" i="4"/>
  <c r="AM29" i="4"/>
  <c r="AJ29" i="4"/>
  <c r="AG29" i="4"/>
  <c r="AD29" i="4"/>
  <c r="X29" i="4"/>
  <c r="U29" i="4"/>
  <c r="R29" i="4"/>
  <c r="O29" i="4"/>
  <c r="L29" i="4"/>
  <c r="I29" i="4"/>
  <c r="F29" i="4"/>
  <c r="B29" i="4"/>
  <c r="CY28" i="4"/>
  <c r="CX28" i="4"/>
  <c r="CR28" i="4"/>
  <c r="CO28" i="4"/>
  <c r="CL28" i="4"/>
  <c r="CI28" i="4"/>
  <c r="CF28" i="4"/>
  <c r="BY28" i="4"/>
  <c r="BP28" i="4"/>
  <c r="BK28" i="4"/>
  <c r="AY28" i="4"/>
  <c r="AV28" i="4"/>
  <c r="AS28" i="4"/>
  <c r="AP28" i="4"/>
  <c r="AM28" i="4"/>
  <c r="AJ28" i="4"/>
  <c r="AG28" i="4"/>
  <c r="AD28" i="4"/>
  <c r="X28" i="4"/>
  <c r="U28" i="4"/>
  <c r="R28" i="4"/>
  <c r="O28" i="4"/>
  <c r="L28" i="4"/>
  <c r="I28" i="4"/>
  <c r="F28" i="4"/>
  <c r="B28" i="4"/>
  <c r="CY27" i="4"/>
  <c r="CX27" i="4"/>
  <c r="CR27" i="4"/>
  <c r="CO27" i="4"/>
  <c r="CL27" i="4"/>
  <c r="CI27" i="4"/>
  <c r="CF27" i="4"/>
  <c r="BY27" i="4"/>
  <c r="BP27" i="4"/>
  <c r="BK27" i="4"/>
  <c r="AY27" i="4"/>
  <c r="AV27" i="4"/>
  <c r="AS27" i="4"/>
  <c r="AP27" i="4"/>
  <c r="AM27" i="4"/>
  <c r="AJ27" i="4"/>
  <c r="AG27" i="4"/>
  <c r="AD27" i="4"/>
  <c r="X27" i="4"/>
  <c r="U27" i="4"/>
  <c r="R27" i="4"/>
  <c r="O27" i="4"/>
  <c r="L27" i="4"/>
  <c r="I27" i="4"/>
  <c r="F27" i="4"/>
  <c r="B27" i="4"/>
  <c r="CY26" i="4"/>
  <c r="CX26" i="4"/>
  <c r="CR26" i="4"/>
  <c r="CO26" i="4"/>
  <c r="CL26" i="4"/>
  <c r="CI26" i="4"/>
  <c r="CF26" i="4"/>
  <c r="BY26" i="4"/>
  <c r="BP26" i="4"/>
  <c r="BK26" i="4"/>
  <c r="AY26" i="4"/>
  <c r="AV26" i="4"/>
  <c r="AS26" i="4"/>
  <c r="AP26" i="4"/>
  <c r="AM26" i="4"/>
  <c r="AJ26" i="4"/>
  <c r="AG26" i="4"/>
  <c r="AD26" i="4"/>
  <c r="X26" i="4"/>
  <c r="U26" i="4"/>
  <c r="R26" i="4"/>
  <c r="O26" i="4"/>
  <c r="L26" i="4"/>
  <c r="I26" i="4"/>
  <c r="F26" i="4"/>
  <c r="B26" i="4"/>
  <c r="CY25" i="4"/>
  <c r="CX25" i="4"/>
  <c r="CR25" i="4"/>
  <c r="CO25" i="4"/>
  <c r="CL25" i="4"/>
  <c r="CI25" i="4"/>
  <c r="CF25" i="4"/>
  <c r="BY25" i="4"/>
  <c r="BP25" i="4"/>
  <c r="BK25" i="4"/>
  <c r="AY25" i="4"/>
  <c r="AV25" i="4"/>
  <c r="AS25" i="4"/>
  <c r="AP25" i="4"/>
  <c r="AM25" i="4"/>
  <c r="AJ25" i="4"/>
  <c r="AG25" i="4"/>
  <c r="AD25" i="4"/>
  <c r="X25" i="4"/>
  <c r="U25" i="4"/>
  <c r="R25" i="4"/>
  <c r="O25" i="4"/>
  <c r="L25" i="4"/>
  <c r="I25" i="4"/>
  <c r="F25" i="4"/>
  <c r="B25" i="4"/>
  <c r="CY24" i="4"/>
  <c r="CX24" i="4"/>
  <c r="CR24" i="4"/>
  <c r="CO24" i="4"/>
  <c r="CL24" i="4"/>
  <c r="CI24" i="4"/>
  <c r="CF24" i="4"/>
  <c r="BY24" i="4"/>
  <c r="BP24" i="4"/>
  <c r="BK24" i="4"/>
  <c r="AY24" i="4"/>
  <c r="AV24" i="4"/>
  <c r="AS24" i="4"/>
  <c r="AP24" i="4"/>
  <c r="AM24" i="4"/>
  <c r="AJ24" i="4"/>
  <c r="AG24" i="4"/>
  <c r="AD24" i="4"/>
  <c r="X24" i="4"/>
  <c r="U24" i="4"/>
  <c r="R24" i="4"/>
  <c r="O24" i="4"/>
  <c r="L24" i="4"/>
  <c r="I24" i="4"/>
  <c r="F24" i="4"/>
  <c r="B24" i="4"/>
  <c r="CY23" i="4"/>
  <c r="CX23" i="4"/>
  <c r="CR23" i="4"/>
  <c r="CO23" i="4"/>
  <c r="CL23" i="4"/>
  <c r="CI23" i="4"/>
  <c r="CF23" i="4"/>
  <c r="BY23" i="4"/>
  <c r="BP23" i="4"/>
  <c r="BK23" i="4"/>
  <c r="AY23" i="4"/>
  <c r="AV23" i="4"/>
  <c r="AS23" i="4"/>
  <c r="AP23" i="4"/>
  <c r="AM23" i="4"/>
  <c r="AJ23" i="4"/>
  <c r="AG23" i="4"/>
  <c r="AD23" i="4"/>
  <c r="X23" i="4"/>
  <c r="U23" i="4"/>
  <c r="R23" i="4"/>
  <c r="O23" i="4"/>
  <c r="L23" i="4"/>
  <c r="I23" i="4"/>
  <c r="F23" i="4"/>
  <c r="B23" i="4"/>
  <c r="CY22" i="4"/>
  <c r="CX22" i="4"/>
  <c r="CR22" i="4"/>
  <c r="CO22" i="4"/>
  <c r="CL22" i="4"/>
  <c r="CI22" i="4"/>
  <c r="CF22" i="4"/>
  <c r="BY22" i="4"/>
  <c r="BP22" i="4"/>
  <c r="BK22" i="4"/>
  <c r="AY22" i="4"/>
  <c r="AV22" i="4"/>
  <c r="AS22" i="4"/>
  <c r="AP22" i="4"/>
  <c r="AM22" i="4"/>
  <c r="AJ22" i="4"/>
  <c r="AG22" i="4"/>
  <c r="AD22" i="4"/>
  <c r="X22" i="4"/>
  <c r="U22" i="4"/>
  <c r="R22" i="4"/>
  <c r="O22" i="4"/>
  <c r="L22" i="4"/>
  <c r="I22" i="4"/>
  <c r="F22" i="4"/>
  <c r="B22" i="4"/>
  <c r="CY21" i="4"/>
  <c r="CX21" i="4"/>
  <c r="CR21" i="4"/>
  <c r="CO21" i="4"/>
  <c r="CL21" i="4"/>
  <c r="CI21" i="4"/>
  <c r="CF21" i="4"/>
  <c r="BY21" i="4"/>
  <c r="BP21" i="4"/>
  <c r="BK21" i="4"/>
  <c r="AY21" i="4"/>
  <c r="AV21" i="4"/>
  <c r="AS21" i="4"/>
  <c r="AP21" i="4"/>
  <c r="AM21" i="4"/>
  <c r="AJ21" i="4"/>
  <c r="AG21" i="4"/>
  <c r="AD21" i="4"/>
  <c r="X21" i="4"/>
  <c r="U21" i="4"/>
  <c r="R21" i="4"/>
  <c r="O21" i="4"/>
  <c r="L21" i="4"/>
  <c r="I21" i="4"/>
  <c r="F21" i="4"/>
  <c r="B21" i="4"/>
  <c r="CY20" i="4"/>
  <c r="CX20" i="4"/>
  <c r="CR20" i="4"/>
  <c r="CO20" i="4"/>
  <c r="CL20" i="4"/>
  <c r="CI20" i="4"/>
  <c r="CF20" i="4"/>
  <c r="BY20" i="4"/>
  <c r="BP20" i="4"/>
  <c r="BK20" i="4"/>
  <c r="AY20" i="4"/>
  <c r="AV20" i="4"/>
  <c r="AS20" i="4"/>
  <c r="AP20" i="4"/>
  <c r="AM20" i="4"/>
  <c r="AJ20" i="4"/>
  <c r="AG20" i="4"/>
  <c r="AD20" i="4"/>
  <c r="X20" i="4"/>
  <c r="U20" i="4"/>
  <c r="R20" i="4"/>
  <c r="O20" i="4"/>
  <c r="L20" i="4"/>
  <c r="I20" i="4"/>
  <c r="F20" i="4"/>
  <c r="B20" i="4"/>
  <c r="CY19" i="4"/>
  <c r="CX19" i="4"/>
  <c r="CR19" i="4"/>
  <c r="CO19" i="4"/>
  <c r="CL19" i="4"/>
  <c r="CI19" i="4"/>
  <c r="CF19" i="4"/>
  <c r="BY19" i="4"/>
  <c r="BP19" i="4"/>
  <c r="BK19" i="4"/>
  <c r="AY19" i="4"/>
  <c r="AV19" i="4"/>
  <c r="AS19" i="4"/>
  <c r="AP19" i="4"/>
  <c r="AM19" i="4"/>
  <c r="AJ19" i="4"/>
  <c r="AG19" i="4"/>
  <c r="AD19" i="4"/>
  <c r="X19" i="4"/>
  <c r="U19" i="4"/>
  <c r="R19" i="4"/>
  <c r="O19" i="4"/>
  <c r="L19" i="4"/>
  <c r="I19" i="4"/>
  <c r="F19" i="4"/>
  <c r="B19" i="4"/>
  <c r="CY18" i="4"/>
  <c r="CX18" i="4"/>
  <c r="CR18" i="4"/>
  <c r="CO18" i="4"/>
  <c r="CL18" i="4"/>
  <c r="CI18" i="4"/>
  <c r="CF18" i="4"/>
  <c r="BY18" i="4"/>
  <c r="BP18" i="4"/>
  <c r="BK18" i="4"/>
  <c r="AY18" i="4"/>
  <c r="AV18" i="4"/>
  <c r="AS18" i="4"/>
  <c r="AP18" i="4"/>
  <c r="AM18" i="4"/>
  <c r="AJ18" i="4"/>
  <c r="AG18" i="4"/>
  <c r="AD18" i="4"/>
  <c r="X18" i="4"/>
  <c r="U18" i="4"/>
  <c r="R18" i="4"/>
  <c r="O18" i="4"/>
  <c r="L18" i="4"/>
  <c r="I18" i="4"/>
  <c r="F18" i="4"/>
  <c r="B18" i="4"/>
  <c r="CY17" i="4"/>
  <c r="CX17" i="4"/>
  <c r="CR17" i="4"/>
  <c r="CO17" i="4"/>
  <c r="CL17" i="4"/>
  <c r="CI17" i="4"/>
  <c r="CF17" i="4"/>
  <c r="BY17" i="4"/>
  <c r="BP17" i="4"/>
  <c r="BK17" i="4"/>
  <c r="AY17" i="4"/>
  <c r="AV17" i="4"/>
  <c r="AS17" i="4"/>
  <c r="AP17" i="4"/>
  <c r="AM17" i="4"/>
  <c r="AJ17" i="4"/>
  <c r="AG17" i="4"/>
  <c r="AD17" i="4"/>
  <c r="X17" i="4"/>
  <c r="U17" i="4"/>
  <c r="R17" i="4"/>
  <c r="O17" i="4"/>
  <c r="L17" i="4"/>
  <c r="I17" i="4"/>
  <c r="F17" i="4"/>
  <c r="B17" i="4"/>
  <c r="CY16" i="4"/>
  <c r="CX16" i="4"/>
  <c r="CR16" i="4"/>
  <c r="CO16" i="4"/>
  <c r="CL16" i="4"/>
  <c r="CI16" i="4"/>
  <c r="CF16" i="4"/>
  <c r="BY16" i="4"/>
  <c r="BP16" i="4"/>
  <c r="BK16" i="4"/>
  <c r="AY16" i="4"/>
  <c r="AV16" i="4"/>
  <c r="AS16" i="4"/>
  <c r="AP16" i="4"/>
  <c r="AM16" i="4"/>
  <c r="AJ16" i="4"/>
  <c r="AG16" i="4"/>
  <c r="AD16" i="4"/>
  <c r="X16" i="4"/>
  <c r="U16" i="4"/>
  <c r="R16" i="4"/>
  <c r="O16" i="4"/>
  <c r="L16" i="4"/>
  <c r="I16" i="4"/>
  <c r="F16" i="4"/>
  <c r="B16" i="4"/>
  <c r="CY15" i="4"/>
  <c r="CX15" i="4"/>
  <c r="CR15" i="4"/>
  <c r="CO15" i="4"/>
  <c r="CL15" i="4"/>
  <c r="CI15" i="4"/>
  <c r="CF15" i="4"/>
  <c r="BY15" i="4"/>
  <c r="BP15" i="4"/>
  <c r="BK15" i="4"/>
  <c r="AY15" i="4"/>
  <c r="AV15" i="4"/>
  <c r="AS15" i="4"/>
  <c r="AP15" i="4"/>
  <c r="AM15" i="4"/>
  <c r="AJ15" i="4"/>
  <c r="AG15" i="4"/>
  <c r="AD15" i="4"/>
  <c r="X15" i="4"/>
  <c r="U15" i="4"/>
  <c r="R15" i="4"/>
  <c r="O15" i="4"/>
  <c r="L15" i="4"/>
  <c r="I15" i="4"/>
  <c r="F15" i="4"/>
  <c r="B15" i="4"/>
  <c r="CY14" i="4"/>
  <c r="CX14" i="4"/>
  <c r="CR14" i="4"/>
  <c r="CO14" i="4"/>
  <c r="CL14" i="4"/>
  <c r="CI14" i="4"/>
  <c r="CF14" i="4"/>
  <c r="BY14" i="4"/>
  <c r="BP14" i="4"/>
  <c r="BK14" i="4"/>
  <c r="AY14" i="4"/>
  <c r="AV14" i="4"/>
  <c r="AS14" i="4"/>
  <c r="AP14" i="4"/>
  <c r="AM14" i="4"/>
  <c r="AJ14" i="4"/>
  <c r="AG14" i="4"/>
  <c r="AD14" i="4"/>
  <c r="X14" i="4"/>
  <c r="U14" i="4"/>
  <c r="R14" i="4"/>
  <c r="O14" i="4"/>
  <c r="L14" i="4"/>
  <c r="I14" i="4"/>
  <c r="F14" i="4"/>
  <c r="B14" i="4"/>
  <c r="CY13" i="4"/>
  <c r="CX13" i="4"/>
  <c r="CR13" i="4"/>
  <c r="CO13" i="4"/>
  <c r="CL13" i="4"/>
  <c r="CI13" i="4"/>
  <c r="CF13" i="4"/>
  <c r="BY13" i="4"/>
  <c r="BP13" i="4"/>
  <c r="BK13" i="4"/>
  <c r="AY13" i="4"/>
  <c r="AV13" i="4"/>
  <c r="AS13" i="4"/>
  <c r="AP13" i="4"/>
  <c r="AM13" i="4"/>
  <c r="AJ13" i="4"/>
  <c r="AG13" i="4"/>
  <c r="AD13" i="4"/>
  <c r="X13" i="4"/>
  <c r="U13" i="4"/>
  <c r="R13" i="4"/>
  <c r="O13" i="4"/>
  <c r="L13" i="4"/>
  <c r="I13" i="4"/>
  <c r="F13" i="4"/>
  <c r="B13" i="4"/>
  <c r="CY12" i="4"/>
  <c r="CX12" i="4"/>
  <c r="CR12" i="4"/>
  <c r="CO12" i="4"/>
  <c r="CL12" i="4"/>
  <c r="CI12" i="4"/>
  <c r="CF12" i="4"/>
  <c r="BY12" i="4"/>
  <c r="BP12" i="4"/>
  <c r="BK12" i="4"/>
  <c r="AY12" i="4"/>
  <c r="AV12" i="4"/>
  <c r="AS12" i="4"/>
  <c r="AP12" i="4"/>
  <c r="AM12" i="4"/>
  <c r="AJ12" i="4"/>
  <c r="AG12" i="4"/>
  <c r="AD12" i="4"/>
  <c r="X12" i="4"/>
  <c r="U12" i="4"/>
  <c r="R12" i="4"/>
  <c r="O12" i="4"/>
  <c r="L12" i="4"/>
  <c r="I12" i="4"/>
  <c r="F12" i="4"/>
  <c r="B12" i="4"/>
  <c r="CY11" i="4"/>
  <c r="CX11" i="4"/>
  <c r="CR11" i="4"/>
  <c r="CO11" i="4"/>
  <c r="CL11" i="4"/>
  <c r="CI11" i="4"/>
  <c r="CF11" i="4"/>
  <c r="BY11" i="4"/>
  <c r="BP11" i="4"/>
  <c r="BK11" i="4"/>
  <c r="AY11" i="4"/>
  <c r="AV11" i="4"/>
  <c r="AS11" i="4"/>
  <c r="AP11" i="4"/>
  <c r="AM11" i="4"/>
  <c r="AJ11" i="4"/>
  <c r="AG11" i="4"/>
  <c r="AD11" i="4"/>
  <c r="X11" i="4"/>
  <c r="U11" i="4"/>
  <c r="R11" i="4"/>
  <c r="O11" i="4"/>
  <c r="L11" i="4"/>
  <c r="I11" i="4"/>
  <c r="F11" i="4"/>
  <c r="B11" i="4"/>
  <c r="CY10" i="4"/>
  <c r="CX10" i="4"/>
  <c r="CR10" i="4"/>
  <c r="CO10" i="4"/>
  <c r="CL10" i="4"/>
  <c r="CI10" i="4"/>
  <c r="CF10" i="4"/>
  <c r="BY10" i="4"/>
  <c r="BP10" i="4"/>
  <c r="BK10" i="4"/>
  <c r="AY10" i="4"/>
  <c r="AV10" i="4"/>
  <c r="AS10" i="4"/>
  <c r="AP10" i="4"/>
  <c r="AM10" i="4"/>
  <c r="AJ10" i="4"/>
  <c r="AG10" i="4"/>
  <c r="AD10" i="4"/>
  <c r="X10" i="4"/>
  <c r="U10" i="4"/>
  <c r="R10" i="4"/>
  <c r="O10" i="4"/>
  <c r="L10" i="4"/>
  <c r="I10" i="4"/>
  <c r="F10" i="4"/>
  <c r="B10" i="4"/>
  <c r="CY9" i="4"/>
  <c r="CX9" i="4"/>
  <c r="CR9" i="4"/>
  <c r="CO9" i="4"/>
  <c r="CL9" i="4"/>
  <c r="CI9" i="4"/>
  <c r="CF9" i="4"/>
  <c r="BY9" i="4"/>
  <c r="BP9" i="4"/>
  <c r="BK9" i="4"/>
  <c r="AY9" i="4"/>
  <c r="AV9" i="4"/>
  <c r="AS9" i="4"/>
  <c r="AP9" i="4"/>
  <c r="AM9" i="4"/>
  <c r="AJ9" i="4"/>
  <c r="AG9" i="4"/>
  <c r="AD9" i="4"/>
  <c r="X9" i="4"/>
  <c r="U9" i="4"/>
  <c r="R9" i="4"/>
  <c r="O9" i="4"/>
  <c r="L9" i="4"/>
  <c r="I9" i="4"/>
  <c r="F9" i="4"/>
  <c r="B9" i="4"/>
  <c r="CY8" i="4"/>
  <c r="CY71" i="4" s="1"/>
  <c r="CX8" i="4"/>
  <c r="CX71" i="4" s="1"/>
  <c r="CR8" i="4"/>
  <c r="CO8" i="4"/>
  <c r="CL8" i="4"/>
  <c r="CI8" i="4"/>
  <c r="CF8" i="4"/>
  <c r="BY8" i="4"/>
  <c r="BP8" i="4"/>
  <c r="BK8" i="4"/>
  <c r="AY8" i="4"/>
  <c r="AV8" i="4"/>
  <c r="AS8" i="4"/>
  <c r="AP8" i="4"/>
  <c r="AM8" i="4"/>
  <c r="AJ8" i="4"/>
  <c r="AG8" i="4"/>
  <c r="AD8" i="4"/>
  <c r="X8" i="4"/>
  <c r="U8" i="4"/>
  <c r="R8" i="4"/>
  <c r="O8" i="4"/>
  <c r="L8" i="4"/>
  <c r="I8" i="4"/>
  <c r="F8" i="4"/>
  <c r="B8" i="4"/>
  <c r="CW57" i="5" l="1"/>
  <c r="CW8" i="4"/>
  <c r="CW10" i="4"/>
  <c r="CW12" i="4"/>
  <c r="CW14" i="4"/>
  <c r="CW18" i="4"/>
  <c r="CW20" i="4"/>
  <c r="CW22" i="4"/>
  <c r="CW24" i="4"/>
  <c r="CW26" i="4"/>
  <c r="CW28" i="4"/>
  <c r="CW30" i="4"/>
  <c r="CW32" i="4"/>
  <c r="CW34" i="4"/>
  <c r="CW36" i="4"/>
  <c r="CW38" i="4"/>
  <c r="CW40" i="4"/>
  <c r="CW42" i="4"/>
  <c r="CW44" i="4"/>
  <c r="CW46" i="4"/>
  <c r="CW48" i="4"/>
  <c r="CI71" i="4"/>
  <c r="F71" i="4"/>
  <c r="L71" i="4"/>
  <c r="R71" i="4"/>
  <c r="X71" i="4"/>
  <c r="AY71" i="4"/>
  <c r="BK71" i="4"/>
  <c r="CF71" i="4"/>
  <c r="CF71" i="6"/>
  <c r="CW16" i="6"/>
  <c r="CW20" i="6"/>
  <c r="CW24" i="6"/>
  <c r="CW28" i="6"/>
  <c r="CW32" i="6"/>
  <c r="CW36" i="6"/>
  <c r="CW40" i="6"/>
  <c r="CW44" i="6"/>
  <c r="CW48" i="6"/>
  <c r="O71" i="6"/>
  <c r="AG71" i="6"/>
  <c r="F71" i="6"/>
  <c r="L71" i="6"/>
  <c r="AY71" i="6"/>
  <c r="AD71" i="6"/>
  <c r="AJ71" i="6"/>
  <c r="CI71" i="6"/>
  <c r="B71" i="6"/>
  <c r="I71" i="6"/>
  <c r="BY71" i="6"/>
  <c r="CW9" i="6"/>
  <c r="CW52" i="6"/>
  <c r="CW56" i="6"/>
  <c r="CW61" i="6"/>
  <c r="CW65" i="6"/>
  <c r="CW69" i="6"/>
  <c r="CW11" i="6"/>
  <c r="CW15" i="6"/>
  <c r="CW19" i="6"/>
  <c r="CW23" i="6"/>
  <c r="CW27" i="6"/>
  <c r="CW31" i="6"/>
  <c r="CW35" i="6"/>
  <c r="CW39" i="6"/>
  <c r="CW43" i="6"/>
  <c r="CW47" i="6"/>
  <c r="CW51" i="6"/>
  <c r="CW55" i="6"/>
  <c r="CW59" i="6"/>
  <c r="CW60" i="6"/>
  <c r="CW64" i="6"/>
  <c r="CW68" i="6"/>
  <c r="R71" i="6"/>
  <c r="X71" i="6"/>
  <c r="AS71" i="6"/>
  <c r="CO71" i="6"/>
  <c r="CW10" i="6"/>
  <c r="CW14" i="6"/>
  <c r="CW18" i="6"/>
  <c r="CW22" i="6"/>
  <c r="CW26" i="6"/>
  <c r="CW30" i="6"/>
  <c r="CW34" i="6"/>
  <c r="CW38" i="6"/>
  <c r="CW42" i="6"/>
  <c r="CW46" i="6"/>
  <c r="CW50" i="6"/>
  <c r="CW54" i="6"/>
  <c r="CW58" i="6"/>
  <c r="CW63" i="6"/>
  <c r="CW67" i="6"/>
  <c r="CW13" i="6"/>
  <c r="CW17" i="6"/>
  <c r="CW21" i="6"/>
  <c r="CW25" i="6"/>
  <c r="CW29" i="6"/>
  <c r="CW33" i="6"/>
  <c r="CW37" i="6"/>
  <c r="CW41" i="6"/>
  <c r="CW45" i="6"/>
  <c r="CW49" i="6"/>
  <c r="CW53" i="6"/>
  <c r="CW57" i="6"/>
  <c r="CW62" i="6"/>
  <c r="CW66" i="6"/>
  <c r="U71" i="6"/>
  <c r="AP71" i="6"/>
  <c r="AV71" i="6"/>
  <c r="CL71" i="6"/>
  <c r="CR71" i="6"/>
  <c r="BP70" i="6"/>
  <c r="CW70" i="6" s="1"/>
  <c r="BQ71" i="6"/>
  <c r="BP71" i="6" s="1"/>
  <c r="CW66" i="5"/>
  <c r="AG71" i="5"/>
  <c r="AM71" i="5"/>
  <c r="AY71" i="5"/>
  <c r="CF71" i="5"/>
  <c r="CL71" i="5"/>
  <c r="AP71" i="5"/>
  <c r="AV71" i="5"/>
  <c r="BK71" i="5"/>
  <c r="CI71" i="5"/>
  <c r="CO71" i="5"/>
  <c r="CW70" i="5"/>
  <c r="CW10" i="5"/>
  <c r="CW14" i="5"/>
  <c r="CW18" i="5"/>
  <c r="CW22" i="5"/>
  <c r="CW26" i="5"/>
  <c r="CW30" i="5"/>
  <c r="CW34" i="5"/>
  <c r="CW38" i="5"/>
  <c r="CW42" i="5"/>
  <c r="CW46" i="5"/>
  <c r="CW50" i="5"/>
  <c r="CW54" i="5"/>
  <c r="CW58" i="5"/>
  <c r="CW63" i="5"/>
  <c r="CW67" i="5"/>
  <c r="B71" i="5"/>
  <c r="R71" i="5"/>
  <c r="X71" i="5"/>
  <c r="I71" i="5"/>
  <c r="AJ71" i="5"/>
  <c r="AS71" i="5"/>
  <c r="BY71" i="5"/>
  <c r="CR71" i="5"/>
  <c r="CW8" i="5"/>
  <c r="CX71" i="5"/>
  <c r="CW12" i="5"/>
  <c r="CW16" i="5"/>
  <c r="CW20" i="5"/>
  <c r="CW24" i="5"/>
  <c r="CW28" i="5"/>
  <c r="CW32" i="5"/>
  <c r="CW36" i="5"/>
  <c r="CW40" i="5"/>
  <c r="CW44" i="5"/>
  <c r="CW48" i="5"/>
  <c r="CW52" i="5"/>
  <c r="CW56" i="5"/>
  <c r="CW61" i="5"/>
  <c r="CW65" i="5"/>
  <c r="CW69" i="5"/>
  <c r="U71" i="5"/>
  <c r="CY71" i="5"/>
  <c r="CW11" i="5"/>
  <c r="CW15" i="5"/>
  <c r="CW19" i="5"/>
  <c r="CW23" i="5"/>
  <c r="CW27" i="5"/>
  <c r="CW31" i="5"/>
  <c r="CW35" i="5"/>
  <c r="CW39" i="5"/>
  <c r="CW43" i="5"/>
  <c r="CW47" i="5"/>
  <c r="CW51" i="5"/>
  <c r="CW55" i="5"/>
  <c r="CW59" i="5"/>
  <c r="CW60" i="5"/>
  <c r="CW64" i="5"/>
  <c r="CW68" i="5"/>
  <c r="BP71" i="5"/>
  <c r="CW59" i="4"/>
  <c r="CW61" i="4"/>
  <c r="CW63" i="4"/>
  <c r="CW65" i="4"/>
  <c r="CW67" i="4"/>
  <c r="CW69" i="4"/>
  <c r="BY71" i="4"/>
  <c r="CR71" i="4"/>
  <c r="CW16" i="4"/>
  <c r="CW50" i="4"/>
  <c r="CW52" i="4"/>
  <c r="CW54" i="4"/>
  <c r="CW56" i="4"/>
  <c r="CW58" i="4"/>
  <c r="AS71" i="4"/>
  <c r="CW70" i="4"/>
  <c r="BP71" i="4"/>
  <c r="CW9" i="4"/>
  <c r="CW11" i="4"/>
  <c r="CW13" i="4"/>
  <c r="CW15" i="4"/>
  <c r="CW17" i="4"/>
  <c r="CW19" i="4"/>
  <c r="CW21" i="4"/>
  <c r="CW23" i="4"/>
  <c r="CW25" i="4"/>
  <c r="CW27" i="4"/>
  <c r="CW29" i="4"/>
  <c r="CW31" i="4"/>
  <c r="CW33" i="4"/>
  <c r="CW35" i="4"/>
  <c r="CW37" i="4"/>
  <c r="CW39" i="4"/>
  <c r="CW41" i="4"/>
  <c r="CW43" i="4"/>
  <c r="CW45" i="4"/>
  <c r="CW47" i="4"/>
  <c r="CW49" i="4"/>
  <c r="CW51" i="4"/>
  <c r="CW53" i="4"/>
  <c r="CW55" i="4"/>
  <c r="CW57" i="4"/>
  <c r="CW71" i="4" l="1"/>
  <c r="CW71" i="6"/>
  <c r="CW71" i="5"/>
</calcChain>
</file>

<file path=xl/sharedStrings.xml><?xml version="1.0" encoding="utf-8"?>
<sst xmlns="http://schemas.openxmlformats.org/spreadsheetml/2006/main" count="1645" uniqueCount="173">
  <si>
    <t>№ строки</t>
  </si>
  <si>
    <t>Профили отделений в рамках базовой программы ОМС в соответствии с лицензией на медицинскую деятельность</t>
  </si>
  <si>
    <t>Всего по базовой программе ОМС</t>
  </si>
  <si>
    <t>Кардиология, в том числе п.1 - стентирование для больных с инфарктом миокарда</t>
  </si>
  <si>
    <t>Ревматология</t>
  </si>
  <si>
    <t>Гастроэнетрология</t>
  </si>
  <si>
    <t>Пульмонология</t>
  </si>
  <si>
    <t>Эндокринология</t>
  </si>
  <si>
    <t>Нефрология (без диализа)</t>
  </si>
  <si>
    <t>Гематология</t>
  </si>
  <si>
    <t>Аллергология и иммунология</t>
  </si>
  <si>
    <t>Педиатрия</t>
  </si>
  <si>
    <t>Терапия</t>
  </si>
  <si>
    <t>Неонатология</t>
  </si>
  <si>
    <t>Травматология и ортопедия (травматологические койки)</t>
  </si>
  <si>
    <t>Травматология и ортопедия (ортопедические койки)</t>
  </si>
  <si>
    <t>Урология (в т.ч. детская урология-андрология)</t>
  </si>
  <si>
    <t>Нейрохирургия</t>
  </si>
  <si>
    <t>Хирургия (комбустиология)</t>
  </si>
  <si>
    <t>Челюстно-лицевая хирургия, стоматология</t>
  </si>
  <si>
    <t>Торакальная хирургия</t>
  </si>
  <si>
    <t>Колопроктология</t>
  </si>
  <si>
    <t>Сердечно-сосудистая хирургия (кардиохирургические койки), в том числе п.1 - стентирование для больных с инфарктом миокарда</t>
  </si>
  <si>
    <t>Сердечно-сосудистая хирургия (койки сосудистой хирургии), в том числе п.4 - стентирование / эндартерэктомия (брахеоцефальных сосудов)</t>
  </si>
  <si>
    <t xml:space="preserve">Хирургия (в том числе абдоминальная)      </t>
  </si>
  <si>
    <t>Онкология, ( в т.ч. МКБ-10: С00-C97 и D00-D09, а также D45-D47 на койках по профилю"онкология")</t>
  </si>
  <si>
    <t>Акушерство и гинекология</t>
  </si>
  <si>
    <t>Акушерское дело (койки сестринского ухода)</t>
  </si>
  <si>
    <t>Оториноларингология</t>
  </si>
  <si>
    <t>Офтальмология</t>
  </si>
  <si>
    <t>Неврология</t>
  </si>
  <si>
    <t>Дерматовенерология (дерматологическик койки)</t>
  </si>
  <si>
    <t>Инфекционные болезни</t>
  </si>
  <si>
    <t>Гериатрия (взр)</t>
  </si>
  <si>
    <t>Всего</t>
  </si>
  <si>
    <t>в том числе:</t>
  </si>
  <si>
    <t>кардиологические взрослые,</t>
  </si>
  <si>
    <t>кардиологические детские</t>
  </si>
  <si>
    <t>Кардиохирургические взрослые</t>
  </si>
  <si>
    <t>Кардиохирургические детские</t>
  </si>
  <si>
    <t>Сосудистой хирургии взрослые</t>
  </si>
  <si>
    <t>Сосудистой хирургии детские</t>
  </si>
  <si>
    <t xml:space="preserve">Хирургия </t>
  </si>
  <si>
    <t>Абдоминальная хирургия</t>
  </si>
  <si>
    <t>онкология</t>
  </si>
  <si>
    <t>онкохириргия</t>
  </si>
  <si>
    <t>радиология и радиотерапия</t>
  </si>
  <si>
    <t xml:space="preserve"> с применением химио-терапевтического метода лечения</t>
  </si>
  <si>
    <t>всего</t>
  </si>
  <si>
    <t>в том числе: п.1 - стентирование для больных с инфарктом миокарда (взрослые)</t>
  </si>
  <si>
    <t>Ревматологические взрослые</t>
  </si>
  <si>
    <t>Ревматологические детские</t>
  </si>
  <si>
    <t>Гастроэнетрологические взрослые</t>
  </si>
  <si>
    <t>Гастроэнетрологические детские</t>
  </si>
  <si>
    <t>Пульмонологические взрослые</t>
  </si>
  <si>
    <t>Пульмонологические детские</t>
  </si>
  <si>
    <t>эндокринологические взрослые</t>
  </si>
  <si>
    <t>эндокринологические детские</t>
  </si>
  <si>
    <t>Нефрологические взрослые</t>
  </si>
  <si>
    <t>Нефрологические детские</t>
  </si>
  <si>
    <t>Гематологические взрослые</t>
  </si>
  <si>
    <t>Гематологические детские</t>
  </si>
  <si>
    <t>Аллергологические взрослые</t>
  </si>
  <si>
    <t>Аллергологические детские</t>
  </si>
  <si>
    <t>Травматологические взрослые</t>
  </si>
  <si>
    <t>Травматологические детские</t>
  </si>
  <si>
    <t>Ортопедические взрослые</t>
  </si>
  <si>
    <t>Ортопедические детские</t>
  </si>
  <si>
    <t xml:space="preserve">урологические взрослые </t>
  </si>
  <si>
    <t>урологические детские</t>
  </si>
  <si>
    <t>Нейрохирургические взрослые</t>
  </si>
  <si>
    <t>Нейрохирургические детские</t>
  </si>
  <si>
    <t>Ожоговые взрослые</t>
  </si>
  <si>
    <t>Ожоговые детские</t>
  </si>
  <si>
    <t>Челюстно-лицевой хирургии взрослые</t>
  </si>
  <si>
    <t>Челюстно-лицевой хирургии детские</t>
  </si>
  <si>
    <t>Торакальной хирургии взрослые</t>
  </si>
  <si>
    <t>Торакальной хирургии детские</t>
  </si>
  <si>
    <t>Проктологические взрослые</t>
  </si>
  <si>
    <t>Проктологические детские</t>
  </si>
  <si>
    <t>в том числе: п.4 - стентирование / эндартерэктомия (брахеоцефальных сосудов)</t>
  </si>
  <si>
    <t xml:space="preserve"> взрослые</t>
  </si>
  <si>
    <t xml:space="preserve"> детские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</si>
  <si>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</si>
  <si>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</si>
  <si>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</si>
  <si>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</si>
  <si>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>онкологические взрослые</t>
  </si>
  <si>
    <t>онкологические детские</t>
  </si>
  <si>
    <t>Гинекологические взрослые</t>
  </si>
  <si>
    <t>Гинекологические детские</t>
  </si>
  <si>
    <t>койки для сохранения беременности до 22 недель</t>
  </si>
  <si>
    <t>койки для сохранения беременности после 22 недель</t>
  </si>
  <si>
    <t>койки для беременных и рожениц</t>
  </si>
  <si>
    <t>Оториноларингологические взрослые</t>
  </si>
  <si>
    <t>Оториноларингологические детские</t>
  </si>
  <si>
    <t>Офтальмологические взрослые</t>
  </si>
  <si>
    <t>Офтальмологические детские</t>
  </si>
  <si>
    <t>Неврологические взрослые</t>
  </si>
  <si>
    <t>Неврологические детские</t>
  </si>
  <si>
    <t>Дерматологические взрослые</t>
  </si>
  <si>
    <t>Дерматологические детские</t>
  </si>
  <si>
    <t>инфекционные  взрослые</t>
  </si>
  <si>
    <t>инфекционные детские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</si>
  <si>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</si>
  <si>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</si>
  <si>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</si>
  <si>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</si>
  <si>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</si>
  <si>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</si>
  <si>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</si>
  <si>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</si>
  <si>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</si>
  <si>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</si>
  <si>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</si>
  <si>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</si>
  <si>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</si>
  <si>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</si>
  <si>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</si>
  <si>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</si>
  <si>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</si>
  <si>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</si>
  <si>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</si>
  <si>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</si>
  <si>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</si>
  <si>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</si>
  <si>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</si>
  <si>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</si>
  <si>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</si>
  <si>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</si>
  <si>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</si>
  <si>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</si>
  <si>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</si>
  <si>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</si>
  <si>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</si>
  <si>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</si>
  <si>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</si>
  <si>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</si>
  <si>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</si>
  <si>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</si>
  <si>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</si>
  <si>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</si>
  <si>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</si>
  <si>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</si>
  <si>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</si>
  <si>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</si>
  <si>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</si>
  <si>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</si>
  <si>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</si>
  <si>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</si>
  <si>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</si>
  <si>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</si>
  <si>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</si>
  <si>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</si>
  <si>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</si>
  <si>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</si>
  <si>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</si>
  <si>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</si>
  <si>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</si>
  <si>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</si>
  <si>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кожно-венерологический диспансер»</t>
  </si>
  <si>
    <t>Государственное учреждение здравоохранения «Балаковский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</si>
  <si>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«Балашовский кожно-венерологический диспансер» министерства здравоохранения Саратовской области</t>
  </si>
  <si>
    <t>Государственное учреждение здравоохранения «Клинический перинатальный центр Саратовской области»</t>
  </si>
  <si>
    <t>Государственное учреждение здравоохранения Саратовской области «Детский центр медицинской реабилитации»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</si>
  <si>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</si>
  <si>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</si>
  <si>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>Частное учреждение здравоохранения «Клиническая больница «РЖД-Медицина» города Саратов»</t>
  </si>
  <si>
    <t>Медицинская помощь в условиях круглосуточного стационара по территориальной программе государственных гарантий  (планируется в случаях госпитализации) на 2026 год, за исключением медицинской реабилитации.</t>
  </si>
  <si>
    <t>Скорая медицинская помощь краткосрочного пребывания (взр)</t>
  </si>
  <si>
    <t>ГАУЗ "Саратовская городская клиническая больница скорой медицинской помощи"</t>
  </si>
  <si>
    <t>в том числе: п.2 - имплантация частотно-адаптированного кардиостимулятора взрослым мo 1 камерная ЭКС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</si>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</sst>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PT Astra Serif"/>
      <family val="1"/>
      <charset val="204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1"/>
      <name val="PT Astra Serif"/>
      <family val="1"/>
      <charset val="204"/>
    </font>
    <font>
      <sz val="10"/>
      <name val="Arial Cyr"/>
    </font>
    <font>
      <b/>
      <sz val="12"/>
      <name val="Times New Roman"/>
      <family val="1"/>
    </font>
    <font>
      <sz val="12"/>
      <name val="PT Astra Serif"/>
      <family val="1"/>
      <charset val="204"/>
    </font>
    <font>
      <sz val="11"/>
      <color indexed="8"/>
      <name val="Calibri"/>
      <family val="2"/>
    </font>
    <font>
      <b/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1">
    <xf numFmtId="0" fontId="0" fillId="0" borderId="0"/>
    <xf numFmtId="0" fontId="7" fillId="0" borderId="0"/>
    <xf numFmtId="0" fontId="10" fillId="0" borderId="0"/>
    <xf numFmtId="0" fontId="12" fillId="2" borderId="0"/>
    <xf numFmtId="0" fontId="12" fillId="2" borderId="0"/>
    <xf numFmtId="0" fontId="12" fillId="3" borderId="0"/>
    <xf numFmtId="0" fontId="12" fillId="3" borderId="0"/>
    <xf numFmtId="0" fontId="12" fillId="4" borderId="0"/>
    <xf numFmtId="0" fontId="12" fillId="4" borderId="0"/>
    <xf numFmtId="0" fontId="12" fillId="5" borderId="0"/>
    <xf numFmtId="0" fontId="12" fillId="5" borderId="0"/>
    <xf numFmtId="0" fontId="12" fillId="6" borderId="0"/>
    <xf numFmtId="0" fontId="12" fillId="6" borderId="0"/>
    <xf numFmtId="0" fontId="13" fillId="0" borderId="0"/>
    <xf numFmtId="0" fontId="1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8" fillId="0" borderId="0"/>
    <xf numFmtId="0" fontId="7" fillId="0" borderId="0"/>
    <xf numFmtId="0" fontId="17" fillId="0" borderId="0"/>
    <xf numFmtId="0" fontId="17" fillId="0" borderId="0"/>
    <xf numFmtId="0" fontId="13" fillId="0" borderId="0"/>
    <xf numFmtId="0" fontId="14" fillId="0" borderId="0"/>
    <xf numFmtId="0" fontId="15" fillId="0" borderId="0"/>
    <xf numFmtId="0" fontId="17" fillId="0" borderId="0"/>
    <xf numFmtId="0" fontId="13" fillId="0" borderId="0"/>
    <xf numFmtId="0" fontId="13" fillId="0" borderId="0"/>
    <xf numFmtId="0" fontId="7" fillId="0" borderId="0"/>
    <xf numFmtId="0" fontId="17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3" fillId="0" borderId="0"/>
  </cellStyleXfs>
  <cellXfs count="122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textRotation="90"/>
    </xf>
    <xf numFmtId="0" fontId="9" fillId="0" borderId="19" xfId="0" applyNumberFormat="1" applyFont="1" applyFill="1" applyBorder="1" applyAlignment="1" applyProtection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7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  <protection locked="0"/>
    </xf>
    <xf numFmtId="1" fontId="9" fillId="0" borderId="6" xfId="0" applyNumberFormat="1" applyFont="1" applyFill="1" applyBorder="1" applyAlignment="1">
      <alignment horizontal="center" vertical="center"/>
    </xf>
    <xf numFmtId="1" fontId="2" fillId="0" borderId="7" xfId="45" applyNumberFormat="1" applyFont="1" applyFill="1" applyBorder="1" applyAlignment="1" applyProtection="1">
      <alignment horizontal="center" vertical="center"/>
      <protection locked="0"/>
    </xf>
    <xf numFmtId="1" fontId="2" fillId="0" borderId="7" xfId="45" applyNumberFormat="1" applyFont="1" applyFill="1" applyBorder="1" applyAlignment="1" applyProtection="1">
      <alignment horizontal="center" vertical="center"/>
    </xf>
    <xf numFmtId="1" fontId="2" fillId="0" borderId="4" xfId="45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2" fillId="0" borderId="4" xfId="1" applyNumberFormat="1" applyFont="1" applyFill="1" applyBorder="1" applyAlignment="1" applyProtection="1">
      <alignment horizontal="center" vertical="center"/>
      <protection locked="0"/>
    </xf>
    <xf numFmtId="1" fontId="2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7" xfId="45" applyNumberFormat="1" applyFont="1" applyFill="1" applyBorder="1" applyAlignment="1" applyProtection="1">
      <alignment horizontal="center" vertical="center"/>
      <protection locked="0"/>
    </xf>
    <xf numFmtId="3" fontId="2" fillId="0" borderId="7" xfId="45" applyNumberFormat="1" applyFont="1" applyFill="1" applyBorder="1" applyAlignment="1" applyProtection="1">
      <alignment horizontal="center" vertical="center"/>
    </xf>
    <xf numFmtId="3" fontId="2" fillId="0" borderId="4" xfId="45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 applyProtection="1">
      <alignment horizontal="center" vertical="center"/>
      <protection locked="0"/>
    </xf>
    <xf numFmtId="3" fontId="2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</xf>
    <xf numFmtId="0" fontId="6" fillId="0" borderId="16" xfId="1" applyNumberFormat="1" applyFont="1" applyFill="1" applyBorder="1" applyAlignment="1" applyProtection="1">
      <alignment horizontal="center" vertical="center" textRotation="90" wrapText="1"/>
    </xf>
    <xf numFmtId="0" fontId="6" fillId="0" borderId="18" xfId="1" applyNumberFormat="1" applyFont="1" applyFill="1" applyBorder="1" applyAlignment="1" applyProtection="1">
      <alignment horizontal="center" vertical="center" textRotation="90" wrapText="1"/>
    </xf>
    <xf numFmtId="0" fontId="6" fillId="0" borderId="7" xfId="1" applyNumberFormat="1" applyFont="1" applyFill="1" applyBorder="1" applyAlignment="1" applyProtection="1">
      <alignment horizontal="center" vertical="center" textRotation="90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12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2" fontId="6" fillId="0" borderId="12" xfId="1" applyNumberFormat="1" applyFont="1" applyFill="1" applyBorder="1" applyAlignment="1" applyProtection="1">
      <alignment horizontal="center" vertical="center" wrapText="1"/>
    </xf>
    <xf numFmtId="2" fontId="6" fillId="0" borderId="16" xfId="1" applyNumberFormat="1" applyFont="1" applyFill="1" applyBorder="1" applyAlignment="1" applyProtection="1">
      <alignment horizontal="center" vertical="center" wrapText="1"/>
    </xf>
    <xf numFmtId="2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textRotation="90" wrapText="1"/>
    </xf>
    <xf numFmtId="0" fontId="6" fillId="0" borderId="6" xfId="1" applyNumberFormat="1" applyFont="1" applyFill="1" applyBorder="1" applyAlignment="1" applyProtection="1">
      <alignment horizontal="center" vertical="center" textRotation="90" wrapText="1"/>
    </xf>
    <xf numFmtId="0" fontId="6" fillId="0" borderId="9" xfId="1" applyNumberFormat="1" applyFont="1" applyFill="1" applyBorder="1" applyAlignment="1" applyProtection="1">
      <alignment horizontal="center" vertical="center" textRotation="90" wrapText="1"/>
    </xf>
    <xf numFmtId="0" fontId="6" fillId="0" borderId="28" xfId="1" applyNumberFormat="1" applyFont="1" applyFill="1" applyBorder="1" applyAlignment="1" applyProtection="1">
      <alignment horizontal="center" vertical="center" textRotation="90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0" xfId="1" applyNumberFormat="1" applyFont="1" applyFill="1" applyBorder="1" applyAlignment="1" applyProtection="1">
      <alignment horizontal="center" vertical="center" textRotation="90" wrapText="1"/>
    </xf>
    <xf numFmtId="49" fontId="6" fillId="0" borderId="21" xfId="1" applyNumberFormat="1" applyFont="1" applyFill="1" applyBorder="1" applyAlignment="1" applyProtection="1">
      <alignment horizontal="center" vertical="center" textRotation="90" wrapText="1"/>
    </xf>
    <xf numFmtId="49" fontId="6" fillId="0" borderId="21" xfId="1" applyNumberFormat="1" applyFont="1" applyFill="1" applyBorder="1" applyAlignment="1" applyProtection="1">
      <alignment horizontal="center" vertical="center" wrapText="1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textRotation="90" wrapText="1"/>
    </xf>
    <xf numFmtId="0" fontId="6" fillId="0" borderId="27" xfId="1" applyNumberFormat="1" applyFont="1" applyFill="1" applyBorder="1" applyAlignment="1" applyProtection="1">
      <alignment horizontal="center" vertical="center" textRotation="90" wrapText="1"/>
    </xf>
    <xf numFmtId="49" fontId="6" fillId="0" borderId="22" xfId="1" applyNumberFormat="1" applyFont="1" applyFill="1" applyBorder="1" applyAlignment="1" applyProtection="1">
      <alignment horizontal="center" vertical="center" textRotation="90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/>
  </cellXfs>
  <cellStyles count="51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Обычный" xfId="0" builtinId="0"/>
    <cellStyle name="Обычный 10" xfId="1"/>
    <cellStyle name="Обычный 102" xfId="13"/>
    <cellStyle name="Обычный 11" xfId="14"/>
    <cellStyle name="Обычный 15" xfId="15"/>
    <cellStyle name="Обычный 15 2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8 3" xfId="22"/>
    <cellStyle name="Обычный 2" xfId="23"/>
    <cellStyle name="Обычный 2 2" xfId="24"/>
    <cellStyle name="Обычный 2 27" xfId="25"/>
    <cellStyle name="Обычный 3" xfId="26"/>
    <cellStyle name="Обычный 3 2" xfId="27"/>
    <cellStyle name="Обычный 3 2 2" xfId="28"/>
    <cellStyle name="Обычный 3 2 3" xfId="29"/>
    <cellStyle name="Обычный 3 2 4" xfId="30"/>
    <cellStyle name="Обычный 3 3" xfId="31"/>
    <cellStyle name="Обычный 34" xfId="32"/>
    <cellStyle name="Обычный 34 2" xfId="33"/>
    <cellStyle name="Обычный 34 3" xfId="34"/>
    <cellStyle name="Обычный 4" xfId="35"/>
    <cellStyle name="Обычный 5" xfId="36"/>
    <cellStyle name="Обычный 5 10" xfId="37"/>
    <cellStyle name="Обычный 5 2" xfId="38"/>
    <cellStyle name="Обычный 5 3" xfId="39"/>
    <cellStyle name="Обычный 6" xfId="40"/>
    <cellStyle name="Обычный 6 2" xfId="41"/>
    <cellStyle name="Обычный 7" xfId="42"/>
    <cellStyle name="Обычный 7 2" xfId="43"/>
    <cellStyle name="Обычный 7 3" xfId="44"/>
    <cellStyle name="Обычный 8" xfId="45"/>
    <cellStyle name="Обычный 8 2" xfId="46"/>
    <cellStyle name="Обычный 8 3" xfId="2"/>
    <cellStyle name="Обычный 9" xfId="47"/>
    <cellStyle name="Обычный 9 2" xfId="48"/>
    <cellStyle name="Обычный 9 3" xfId="49"/>
    <cellStyle name="Обычный 90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C8" sqref="C8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140625" style="21"/>
    <col min="104" max="132" width="9.140625" style="21" customWidth="1"/>
    <col min="133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2.75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2"/>
      <c r="S2" s="2"/>
      <c r="T2" s="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5" customFormat="1" ht="23.25" customHeight="1" x14ac:dyDescent="0.25">
      <c r="A3" s="78" t="s">
        <v>0</v>
      </c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 t="s">
        <v>1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 t="s">
        <v>1</v>
      </c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1" t="s">
        <v>1</v>
      </c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93"/>
      <c r="BP3" s="81" t="s">
        <v>1</v>
      </c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 t="s">
        <v>1</v>
      </c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96"/>
      <c r="CW3" s="97" t="s">
        <v>2</v>
      </c>
      <c r="CX3" s="98"/>
      <c r="CY3" s="98"/>
    </row>
    <row r="4" spans="1:103" s="5" customFormat="1" ht="69" customHeight="1" x14ac:dyDescent="0.25">
      <c r="A4" s="79"/>
      <c r="B4" s="81" t="s">
        <v>3</v>
      </c>
      <c r="C4" s="82"/>
      <c r="D4" s="82"/>
      <c r="E4" s="93"/>
      <c r="F4" s="83" t="s">
        <v>4</v>
      </c>
      <c r="G4" s="84"/>
      <c r="H4" s="85"/>
      <c r="I4" s="83" t="s">
        <v>5</v>
      </c>
      <c r="J4" s="84"/>
      <c r="K4" s="85"/>
      <c r="L4" s="83" t="s">
        <v>6</v>
      </c>
      <c r="M4" s="84"/>
      <c r="N4" s="85"/>
      <c r="O4" s="83" t="s">
        <v>7</v>
      </c>
      <c r="P4" s="84"/>
      <c r="Q4" s="85"/>
      <c r="R4" s="83" t="s">
        <v>8</v>
      </c>
      <c r="S4" s="84"/>
      <c r="T4" s="85"/>
      <c r="U4" s="83" t="s">
        <v>9</v>
      </c>
      <c r="V4" s="84"/>
      <c r="W4" s="85"/>
      <c r="X4" s="83" t="s">
        <v>10</v>
      </c>
      <c r="Y4" s="84"/>
      <c r="Z4" s="85"/>
      <c r="AA4" s="89" t="s">
        <v>11</v>
      </c>
      <c r="AB4" s="89" t="s">
        <v>12</v>
      </c>
      <c r="AC4" s="89" t="s">
        <v>13</v>
      </c>
      <c r="AD4" s="83" t="s">
        <v>14</v>
      </c>
      <c r="AE4" s="84"/>
      <c r="AF4" s="85"/>
      <c r="AG4" s="83" t="s">
        <v>15</v>
      </c>
      <c r="AH4" s="84"/>
      <c r="AI4" s="85"/>
      <c r="AJ4" s="83" t="s">
        <v>16</v>
      </c>
      <c r="AK4" s="84"/>
      <c r="AL4" s="85"/>
      <c r="AM4" s="83" t="s">
        <v>17</v>
      </c>
      <c r="AN4" s="84"/>
      <c r="AO4" s="85"/>
      <c r="AP4" s="83" t="s">
        <v>18</v>
      </c>
      <c r="AQ4" s="84"/>
      <c r="AR4" s="85"/>
      <c r="AS4" s="83" t="s">
        <v>19</v>
      </c>
      <c r="AT4" s="84"/>
      <c r="AU4" s="85"/>
      <c r="AV4" s="83" t="s">
        <v>20</v>
      </c>
      <c r="AW4" s="84"/>
      <c r="AX4" s="85"/>
      <c r="AY4" s="83" t="s">
        <v>21</v>
      </c>
      <c r="AZ4" s="84"/>
      <c r="BA4" s="85"/>
      <c r="BB4" s="81" t="s">
        <v>22</v>
      </c>
      <c r="BC4" s="82"/>
      <c r="BD4" s="82"/>
      <c r="BE4" s="82"/>
      <c r="BF4" s="93"/>
      <c r="BG4" s="81" t="s">
        <v>23</v>
      </c>
      <c r="BH4" s="82"/>
      <c r="BI4" s="82"/>
      <c r="BJ4" s="93"/>
      <c r="BK4" s="83" t="s">
        <v>24</v>
      </c>
      <c r="BL4" s="84"/>
      <c r="BM4" s="84"/>
      <c r="BN4" s="84"/>
      <c r="BO4" s="85"/>
      <c r="BP4" s="83" t="s">
        <v>25</v>
      </c>
      <c r="BQ4" s="84"/>
      <c r="BR4" s="84"/>
      <c r="BS4" s="84"/>
      <c r="BT4" s="84"/>
      <c r="BU4" s="84"/>
      <c r="BV4" s="84"/>
      <c r="BW4" s="84"/>
      <c r="BX4" s="85"/>
      <c r="BY4" s="83" t="s">
        <v>26</v>
      </c>
      <c r="BZ4" s="84"/>
      <c r="CA4" s="84"/>
      <c r="CB4" s="84"/>
      <c r="CC4" s="84"/>
      <c r="CD4" s="85"/>
      <c r="CE4" s="100" t="s">
        <v>27</v>
      </c>
      <c r="CF4" s="83" t="s">
        <v>28</v>
      </c>
      <c r="CG4" s="84"/>
      <c r="CH4" s="85"/>
      <c r="CI4" s="83" t="s">
        <v>29</v>
      </c>
      <c r="CJ4" s="84"/>
      <c r="CK4" s="85"/>
      <c r="CL4" s="83" t="s">
        <v>30</v>
      </c>
      <c r="CM4" s="84"/>
      <c r="CN4" s="85"/>
      <c r="CO4" s="83" t="s">
        <v>31</v>
      </c>
      <c r="CP4" s="84"/>
      <c r="CQ4" s="85"/>
      <c r="CR4" s="83" t="s">
        <v>32</v>
      </c>
      <c r="CS4" s="84"/>
      <c r="CT4" s="85"/>
      <c r="CU4" s="105" t="s">
        <v>33</v>
      </c>
      <c r="CV4" s="108" t="s">
        <v>169</v>
      </c>
      <c r="CW4" s="97"/>
      <c r="CX4" s="98"/>
      <c r="CY4" s="98"/>
    </row>
    <row r="5" spans="1:103" s="5" customFormat="1" ht="21.75" customHeight="1" x14ac:dyDescent="0.25">
      <c r="A5" s="79"/>
      <c r="B5" s="92" t="s">
        <v>34</v>
      </c>
      <c r="C5" s="81" t="s">
        <v>35</v>
      </c>
      <c r="D5" s="82"/>
      <c r="E5" s="82"/>
      <c r="F5" s="86"/>
      <c r="G5" s="87"/>
      <c r="H5" s="88"/>
      <c r="I5" s="86"/>
      <c r="J5" s="87"/>
      <c r="K5" s="88"/>
      <c r="L5" s="86"/>
      <c r="M5" s="87"/>
      <c r="N5" s="88"/>
      <c r="O5" s="86"/>
      <c r="P5" s="87"/>
      <c r="Q5" s="88"/>
      <c r="R5" s="86"/>
      <c r="S5" s="87"/>
      <c r="T5" s="88"/>
      <c r="U5" s="86"/>
      <c r="V5" s="87"/>
      <c r="W5" s="88"/>
      <c r="X5" s="86"/>
      <c r="Y5" s="87"/>
      <c r="Z5" s="88"/>
      <c r="AA5" s="90"/>
      <c r="AB5" s="90"/>
      <c r="AC5" s="90"/>
      <c r="AD5" s="86"/>
      <c r="AE5" s="87"/>
      <c r="AF5" s="88"/>
      <c r="AG5" s="86"/>
      <c r="AH5" s="87"/>
      <c r="AI5" s="88"/>
      <c r="AJ5" s="86"/>
      <c r="AK5" s="87"/>
      <c r="AL5" s="88"/>
      <c r="AM5" s="86"/>
      <c r="AN5" s="87"/>
      <c r="AO5" s="88"/>
      <c r="AP5" s="86"/>
      <c r="AQ5" s="87"/>
      <c r="AR5" s="88"/>
      <c r="AS5" s="86"/>
      <c r="AT5" s="87"/>
      <c r="AU5" s="88"/>
      <c r="AV5" s="86"/>
      <c r="AW5" s="87"/>
      <c r="AX5" s="88"/>
      <c r="AY5" s="86"/>
      <c r="AZ5" s="87"/>
      <c r="BA5" s="88"/>
      <c r="BB5" s="92" t="s">
        <v>34</v>
      </c>
      <c r="BC5" s="81" t="s">
        <v>35</v>
      </c>
      <c r="BD5" s="82"/>
      <c r="BE5" s="82"/>
      <c r="BF5" s="93"/>
      <c r="BG5" s="92" t="s">
        <v>34</v>
      </c>
      <c r="BH5" s="81" t="s">
        <v>35</v>
      </c>
      <c r="BI5" s="82"/>
      <c r="BJ5" s="93"/>
      <c r="BK5" s="86"/>
      <c r="BL5" s="87"/>
      <c r="BM5" s="87"/>
      <c r="BN5" s="87"/>
      <c r="BO5" s="88"/>
      <c r="BP5" s="86"/>
      <c r="BQ5" s="87"/>
      <c r="BR5" s="87"/>
      <c r="BS5" s="87"/>
      <c r="BT5" s="87"/>
      <c r="BU5" s="87"/>
      <c r="BV5" s="87"/>
      <c r="BW5" s="87"/>
      <c r="BX5" s="88"/>
      <c r="BY5" s="86"/>
      <c r="BZ5" s="87"/>
      <c r="CA5" s="87"/>
      <c r="CB5" s="87"/>
      <c r="CC5" s="87"/>
      <c r="CD5" s="88"/>
      <c r="CE5" s="101"/>
      <c r="CF5" s="86"/>
      <c r="CG5" s="87"/>
      <c r="CH5" s="88"/>
      <c r="CI5" s="86"/>
      <c r="CJ5" s="87"/>
      <c r="CK5" s="88"/>
      <c r="CL5" s="86"/>
      <c r="CM5" s="87"/>
      <c r="CN5" s="88"/>
      <c r="CO5" s="86"/>
      <c r="CP5" s="87"/>
      <c r="CQ5" s="88"/>
      <c r="CR5" s="86"/>
      <c r="CS5" s="87"/>
      <c r="CT5" s="88"/>
      <c r="CU5" s="106"/>
      <c r="CV5" s="109"/>
      <c r="CW5" s="97"/>
      <c r="CX5" s="98"/>
      <c r="CY5" s="98"/>
    </row>
    <row r="6" spans="1:103" s="5" customFormat="1" ht="42.75" customHeight="1" x14ac:dyDescent="0.25">
      <c r="A6" s="79"/>
      <c r="B6" s="92"/>
      <c r="C6" s="83" t="s">
        <v>36</v>
      </c>
      <c r="D6" s="85"/>
      <c r="E6" s="94" t="s">
        <v>37</v>
      </c>
      <c r="F6" s="92" t="s">
        <v>34</v>
      </c>
      <c r="G6" s="81" t="s">
        <v>35</v>
      </c>
      <c r="H6" s="93"/>
      <c r="I6" s="92" t="s">
        <v>34</v>
      </c>
      <c r="J6" s="81" t="s">
        <v>35</v>
      </c>
      <c r="K6" s="93"/>
      <c r="L6" s="92" t="s">
        <v>34</v>
      </c>
      <c r="M6" s="81" t="s">
        <v>35</v>
      </c>
      <c r="N6" s="93"/>
      <c r="O6" s="92" t="s">
        <v>34</v>
      </c>
      <c r="P6" s="81" t="s">
        <v>35</v>
      </c>
      <c r="Q6" s="93"/>
      <c r="R6" s="92" t="s">
        <v>34</v>
      </c>
      <c r="S6" s="81" t="s">
        <v>35</v>
      </c>
      <c r="T6" s="93"/>
      <c r="U6" s="92" t="s">
        <v>34</v>
      </c>
      <c r="V6" s="81" t="s">
        <v>35</v>
      </c>
      <c r="W6" s="93"/>
      <c r="X6" s="92" t="s">
        <v>34</v>
      </c>
      <c r="Y6" s="81" t="s">
        <v>35</v>
      </c>
      <c r="Z6" s="93"/>
      <c r="AA6" s="90"/>
      <c r="AB6" s="90"/>
      <c r="AC6" s="99"/>
      <c r="AD6" s="92" t="s">
        <v>34</v>
      </c>
      <c r="AE6" s="81" t="s">
        <v>35</v>
      </c>
      <c r="AF6" s="93"/>
      <c r="AG6" s="92" t="s">
        <v>34</v>
      </c>
      <c r="AH6" s="81" t="s">
        <v>35</v>
      </c>
      <c r="AI6" s="93"/>
      <c r="AJ6" s="92" t="s">
        <v>34</v>
      </c>
      <c r="AK6" s="81" t="s">
        <v>35</v>
      </c>
      <c r="AL6" s="93"/>
      <c r="AM6" s="92" t="s">
        <v>34</v>
      </c>
      <c r="AN6" s="81" t="s">
        <v>35</v>
      </c>
      <c r="AO6" s="93"/>
      <c r="AP6" s="92" t="s">
        <v>34</v>
      </c>
      <c r="AQ6" s="81" t="s">
        <v>35</v>
      </c>
      <c r="AR6" s="93"/>
      <c r="AS6" s="92" t="s">
        <v>34</v>
      </c>
      <c r="AT6" s="81" t="s">
        <v>35</v>
      </c>
      <c r="AU6" s="93"/>
      <c r="AV6" s="92" t="s">
        <v>34</v>
      </c>
      <c r="AW6" s="81" t="s">
        <v>35</v>
      </c>
      <c r="AX6" s="93"/>
      <c r="AY6" s="92" t="s">
        <v>34</v>
      </c>
      <c r="AZ6" s="81" t="s">
        <v>35</v>
      </c>
      <c r="BA6" s="93"/>
      <c r="BB6" s="92"/>
      <c r="BC6" s="83" t="s">
        <v>38</v>
      </c>
      <c r="BD6" s="84"/>
      <c r="BE6" s="85"/>
      <c r="BF6" s="94" t="s">
        <v>39</v>
      </c>
      <c r="BG6" s="92"/>
      <c r="BH6" s="81" t="s">
        <v>40</v>
      </c>
      <c r="BI6" s="82"/>
      <c r="BJ6" s="83" t="s">
        <v>41</v>
      </c>
      <c r="BK6" s="92" t="s">
        <v>34</v>
      </c>
      <c r="BL6" s="81" t="s">
        <v>42</v>
      </c>
      <c r="BM6" s="93"/>
      <c r="BN6" s="81" t="s">
        <v>43</v>
      </c>
      <c r="BO6" s="93"/>
      <c r="BP6" s="92" t="s">
        <v>34</v>
      </c>
      <c r="BQ6" s="81" t="s">
        <v>44</v>
      </c>
      <c r="BR6" s="93"/>
      <c r="BS6" s="81" t="s">
        <v>45</v>
      </c>
      <c r="BT6" s="93"/>
      <c r="BU6" s="81" t="s">
        <v>46</v>
      </c>
      <c r="BV6" s="93"/>
      <c r="BW6" s="81" t="s">
        <v>47</v>
      </c>
      <c r="BX6" s="93"/>
      <c r="BY6" s="89" t="s">
        <v>34</v>
      </c>
      <c r="BZ6" s="81" t="s">
        <v>35</v>
      </c>
      <c r="CA6" s="82"/>
      <c r="CB6" s="82"/>
      <c r="CC6" s="82"/>
      <c r="CD6" s="93"/>
      <c r="CE6" s="101"/>
      <c r="CF6" s="92" t="s">
        <v>34</v>
      </c>
      <c r="CG6" s="81" t="s">
        <v>35</v>
      </c>
      <c r="CH6" s="93"/>
      <c r="CI6" s="92" t="s">
        <v>34</v>
      </c>
      <c r="CJ6" s="81" t="s">
        <v>35</v>
      </c>
      <c r="CK6" s="93"/>
      <c r="CL6" s="92" t="s">
        <v>34</v>
      </c>
      <c r="CM6" s="81" t="s">
        <v>35</v>
      </c>
      <c r="CN6" s="93"/>
      <c r="CO6" s="92" t="s">
        <v>34</v>
      </c>
      <c r="CP6" s="81" t="s">
        <v>35</v>
      </c>
      <c r="CQ6" s="93"/>
      <c r="CR6" s="92" t="s">
        <v>34</v>
      </c>
      <c r="CS6" s="81" t="s">
        <v>35</v>
      </c>
      <c r="CT6" s="93"/>
      <c r="CU6" s="107"/>
      <c r="CV6" s="110"/>
      <c r="CW6" s="104" t="s">
        <v>34</v>
      </c>
      <c r="CX6" s="98" t="s">
        <v>35</v>
      </c>
      <c r="CY6" s="98"/>
    </row>
    <row r="7" spans="1:103" s="5" customFormat="1" ht="135" customHeight="1" x14ac:dyDescent="0.25">
      <c r="A7" s="80"/>
      <c r="B7" s="92"/>
      <c r="C7" s="29" t="s">
        <v>48</v>
      </c>
      <c r="D7" s="9" t="s">
        <v>49</v>
      </c>
      <c r="E7" s="95"/>
      <c r="F7" s="92"/>
      <c r="G7" s="31" t="s">
        <v>50</v>
      </c>
      <c r="H7" s="31" t="s">
        <v>51</v>
      </c>
      <c r="I7" s="92"/>
      <c r="J7" s="31" t="s">
        <v>52</v>
      </c>
      <c r="K7" s="31" t="s">
        <v>53</v>
      </c>
      <c r="L7" s="92"/>
      <c r="M7" s="31" t="s">
        <v>54</v>
      </c>
      <c r="N7" s="31" t="s">
        <v>55</v>
      </c>
      <c r="O7" s="92"/>
      <c r="P7" s="10" t="s">
        <v>56</v>
      </c>
      <c r="Q7" s="10" t="s">
        <v>57</v>
      </c>
      <c r="R7" s="92"/>
      <c r="S7" s="32" t="s">
        <v>58</v>
      </c>
      <c r="T7" s="32" t="s">
        <v>59</v>
      </c>
      <c r="U7" s="92"/>
      <c r="V7" s="32" t="s">
        <v>60</v>
      </c>
      <c r="W7" s="32" t="s">
        <v>61</v>
      </c>
      <c r="X7" s="92"/>
      <c r="Y7" s="32" t="s">
        <v>62</v>
      </c>
      <c r="Z7" s="32" t="s">
        <v>63</v>
      </c>
      <c r="AA7" s="91"/>
      <c r="AB7" s="91"/>
      <c r="AC7" s="95"/>
      <c r="AD7" s="92"/>
      <c r="AE7" s="10" t="s">
        <v>64</v>
      </c>
      <c r="AF7" s="10" t="s">
        <v>65</v>
      </c>
      <c r="AG7" s="92"/>
      <c r="AH7" s="10" t="s">
        <v>66</v>
      </c>
      <c r="AI7" s="10" t="s">
        <v>67</v>
      </c>
      <c r="AJ7" s="92"/>
      <c r="AK7" s="10" t="s">
        <v>68</v>
      </c>
      <c r="AL7" s="10" t="s">
        <v>69</v>
      </c>
      <c r="AM7" s="92"/>
      <c r="AN7" s="10" t="s">
        <v>70</v>
      </c>
      <c r="AO7" s="10" t="s">
        <v>71</v>
      </c>
      <c r="AP7" s="92"/>
      <c r="AQ7" s="10" t="s">
        <v>72</v>
      </c>
      <c r="AR7" s="10" t="s">
        <v>73</v>
      </c>
      <c r="AS7" s="92"/>
      <c r="AT7" s="10" t="s">
        <v>74</v>
      </c>
      <c r="AU7" s="10" t="s">
        <v>75</v>
      </c>
      <c r="AV7" s="92"/>
      <c r="AW7" s="10" t="s">
        <v>76</v>
      </c>
      <c r="AX7" s="10" t="s">
        <v>77</v>
      </c>
      <c r="AY7" s="92"/>
      <c r="AZ7" s="10" t="s">
        <v>78</v>
      </c>
      <c r="BA7" s="10" t="s">
        <v>79</v>
      </c>
      <c r="BB7" s="92"/>
      <c r="BC7" s="29" t="s">
        <v>48</v>
      </c>
      <c r="BD7" s="9" t="s">
        <v>49</v>
      </c>
      <c r="BE7" s="9" t="s">
        <v>171</v>
      </c>
      <c r="BF7" s="95"/>
      <c r="BG7" s="92"/>
      <c r="BH7" s="29" t="s">
        <v>48</v>
      </c>
      <c r="BI7" s="28" t="s">
        <v>80</v>
      </c>
      <c r="BJ7" s="86"/>
      <c r="BK7" s="103"/>
      <c r="BL7" s="10" t="s">
        <v>81</v>
      </c>
      <c r="BM7" s="10" t="s">
        <v>82</v>
      </c>
      <c r="BN7" s="10" t="s">
        <v>81</v>
      </c>
      <c r="BO7" s="10" t="s">
        <v>82</v>
      </c>
      <c r="BP7" s="92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91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102"/>
      <c r="CF7" s="92"/>
      <c r="CG7" s="10" t="s">
        <v>94</v>
      </c>
      <c r="CH7" s="10" t="s">
        <v>95</v>
      </c>
      <c r="CI7" s="92"/>
      <c r="CJ7" s="10" t="s">
        <v>96</v>
      </c>
      <c r="CK7" s="10" t="s">
        <v>97</v>
      </c>
      <c r="CL7" s="92"/>
      <c r="CM7" s="11" t="s">
        <v>98</v>
      </c>
      <c r="CN7" s="11" t="s">
        <v>99</v>
      </c>
      <c r="CO7" s="92"/>
      <c r="CP7" s="10" t="s">
        <v>100</v>
      </c>
      <c r="CQ7" s="10" t="s">
        <v>101</v>
      </c>
      <c r="CR7" s="92"/>
      <c r="CS7" s="10" t="s">
        <v>102</v>
      </c>
      <c r="CT7" s="10" t="s">
        <v>103</v>
      </c>
      <c r="CU7" s="86"/>
      <c r="CV7" s="111"/>
      <c r="CW7" s="104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25">
        <f t="shared" ref="B8:B70" si="0">C8+E8</f>
        <v>0</v>
      </c>
      <c r="C8" s="35">
        <v>0</v>
      </c>
      <c r="D8" s="35"/>
      <c r="E8" s="35">
        <v>0</v>
      </c>
      <c r="F8" s="25">
        <f t="shared" ref="F8:F71" si="1">G8+H8</f>
        <v>0</v>
      </c>
      <c r="G8" s="35">
        <v>0</v>
      </c>
      <c r="H8" s="35">
        <v>0</v>
      </c>
      <c r="I8" s="25">
        <f t="shared" ref="I8:I71" si="2">J8+K8</f>
        <v>0</v>
      </c>
      <c r="J8" s="35">
        <v>0</v>
      </c>
      <c r="K8" s="35">
        <v>0</v>
      </c>
      <c r="L8" s="25">
        <f t="shared" ref="L8:L71" si="3">M8+N8</f>
        <v>0</v>
      </c>
      <c r="M8" s="35">
        <v>0</v>
      </c>
      <c r="N8" s="35">
        <v>0</v>
      </c>
      <c r="O8" s="25">
        <f t="shared" ref="O8:O71" si="4">P8+Q8</f>
        <v>0</v>
      </c>
      <c r="P8" s="35">
        <v>0</v>
      </c>
      <c r="Q8" s="35">
        <v>0</v>
      </c>
      <c r="R8" s="25">
        <f t="shared" ref="R8:R71" si="5">S8+T8</f>
        <v>0</v>
      </c>
      <c r="S8" s="35">
        <v>0</v>
      </c>
      <c r="T8" s="35">
        <v>0</v>
      </c>
      <c r="U8" s="25">
        <f t="shared" ref="U8:U71" si="6">V8+W8</f>
        <v>0</v>
      </c>
      <c r="V8" s="35">
        <v>0</v>
      </c>
      <c r="W8" s="35">
        <v>0</v>
      </c>
      <c r="X8" s="25">
        <f t="shared" ref="X8:X71" si="7">Y8+Z8</f>
        <v>0</v>
      </c>
      <c r="Y8" s="35">
        <v>0</v>
      </c>
      <c r="Z8" s="35">
        <v>0</v>
      </c>
      <c r="AA8" s="35">
        <v>208</v>
      </c>
      <c r="AB8" s="35">
        <v>608</v>
      </c>
      <c r="AC8" s="35">
        <v>0</v>
      </c>
      <c r="AD8" s="25">
        <f t="shared" ref="AD8:AD71" si="8">AE8+AF8</f>
        <v>0</v>
      </c>
      <c r="AE8" s="35">
        <v>0</v>
      </c>
      <c r="AF8" s="35">
        <v>0</v>
      </c>
      <c r="AG8" s="25">
        <f t="shared" ref="AG8:AG71" si="9">AH8+AI8</f>
        <v>0</v>
      </c>
      <c r="AH8" s="35">
        <v>0</v>
      </c>
      <c r="AI8" s="35">
        <v>0</v>
      </c>
      <c r="AJ8" s="25">
        <f t="shared" ref="AJ8:AJ71" si="10">AK8+AL8</f>
        <v>0</v>
      </c>
      <c r="AK8" s="35">
        <v>0</v>
      </c>
      <c r="AL8" s="35">
        <v>0</v>
      </c>
      <c r="AM8" s="25">
        <f t="shared" ref="AM8:AM71" si="11">AN8+AO8</f>
        <v>0</v>
      </c>
      <c r="AN8" s="35">
        <v>0</v>
      </c>
      <c r="AO8" s="35">
        <v>0</v>
      </c>
      <c r="AP8" s="25">
        <f t="shared" ref="AP8:AP71" si="12">AQ8+AR8</f>
        <v>0</v>
      </c>
      <c r="AQ8" s="35">
        <v>0</v>
      </c>
      <c r="AR8" s="35">
        <v>0</v>
      </c>
      <c r="AS8" s="25">
        <f t="shared" ref="AS8:AS71" si="13">AT8+AU8</f>
        <v>0</v>
      </c>
      <c r="AT8" s="35">
        <v>0</v>
      </c>
      <c r="AU8" s="35">
        <v>0</v>
      </c>
      <c r="AV8" s="25">
        <f t="shared" ref="AV8:AV71" si="14">AW8+AX8</f>
        <v>0</v>
      </c>
      <c r="AW8" s="35">
        <v>0</v>
      </c>
      <c r="AX8" s="35">
        <v>0</v>
      </c>
      <c r="AY8" s="25">
        <f t="shared" ref="AY8:AY71" si="15">AZ8+BA8</f>
        <v>0</v>
      </c>
      <c r="AZ8" s="35">
        <v>0</v>
      </c>
      <c r="BA8" s="35">
        <v>0</v>
      </c>
      <c r="BB8" s="36">
        <v>0</v>
      </c>
      <c r="BC8" s="35">
        <v>0</v>
      </c>
      <c r="BD8" s="35"/>
      <c r="BE8" s="35"/>
      <c r="BF8" s="35">
        <v>0</v>
      </c>
      <c r="BG8" s="36">
        <v>0</v>
      </c>
      <c r="BH8" s="35">
        <v>0</v>
      </c>
      <c r="BI8" s="35"/>
      <c r="BJ8" s="35">
        <v>0</v>
      </c>
      <c r="BK8" s="25">
        <f t="shared" ref="BK8:BK71" si="16">BL8+BM8+BN8+BO8</f>
        <v>138</v>
      </c>
      <c r="BL8" s="35">
        <v>132</v>
      </c>
      <c r="BM8" s="35">
        <v>6</v>
      </c>
      <c r="BN8" s="35">
        <v>0</v>
      </c>
      <c r="BO8" s="35">
        <v>0</v>
      </c>
      <c r="BP8" s="25">
        <f t="shared" ref="BP8:BP71" si="17">BW8+BX8+BU8+BV8+BS8+BT8+BQ8+BR8</f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5">
        <v>0</v>
      </c>
      <c r="BX8" s="35">
        <v>0</v>
      </c>
      <c r="BY8" s="25">
        <f t="shared" ref="BY8:BY71" si="18">BZ8+CA8+CC8+CB8+CD8</f>
        <v>149</v>
      </c>
      <c r="BZ8" s="35">
        <v>50</v>
      </c>
      <c r="CA8" s="35">
        <v>0</v>
      </c>
      <c r="CB8" s="35">
        <v>50</v>
      </c>
      <c r="CC8" s="35">
        <v>47</v>
      </c>
      <c r="CD8" s="35">
        <v>2</v>
      </c>
      <c r="CE8" s="35">
        <v>0</v>
      </c>
      <c r="CF8" s="25">
        <f t="shared" ref="CF8:CF71" si="19">CG8+CH8</f>
        <v>0</v>
      </c>
      <c r="CG8" s="35">
        <v>0</v>
      </c>
      <c r="CH8" s="35">
        <v>0</v>
      </c>
      <c r="CI8" s="25">
        <f t="shared" ref="CI8:CI71" si="20">CJ8+CK8</f>
        <v>0</v>
      </c>
      <c r="CJ8" s="35">
        <v>0</v>
      </c>
      <c r="CK8" s="35">
        <v>0</v>
      </c>
      <c r="CL8" s="25">
        <f t="shared" ref="CL8:CL71" si="21">CM8+CN8</f>
        <v>0</v>
      </c>
      <c r="CM8" s="35">
        <v>0</v>
      </c>
      <c r="CN8" s="35">
        <v>0</v>
      </c>
      <c r="CO8" s="25">
        <f t="shared" ref="CO8:CO71" si="22">CP8+CQ8</f>
        <v>0</v>
      </c>
      <c r="CP8" s="35">
        <v>0</v>
      </c>
      <c r="CQ8" s="35">
        <v>0</v>
      </c>
      <c r="CR8" s="25">
        <f t="shared" ref="CR8:CR71" si="23">CS8+CT8</f>
        <v>138</v>
      </c>
      <c r="CS8" s="35">
        <v>37</v>
      </c>
      <c r="CT8" s="35">
        <v>101</v>
      </c>
      <c r="CU8" s="35">
        <v>0</v>
      </c>
      <c r="CV8" s="37"/>
      <c r="CW8" s="27">
        <f t="shared" ref="CW8:CW70" si="24">CU8+B8+F8+I8+L8+O8+R8+U8+X8+AA8+AB8+AC8+AD8+AG8+AJ8+AM8+AP8+AS8+AV8+AY8+BB8+BG8+BK8+BP8+BY8+CF8+CI8+CL8+CO8+CR8+CE8</f>
        <v>1241</v>
      </c>
      <c r="CX8" s="25">
        <f t="shared" ref="CX8:CX70" si="25">CU8+C8+G8+J8+M8+P8+S8+V8+Y8+AB8+AE8+AH8+AK8+AN8+AQ8+AT8+AW8+AZ8+BC8+BH8+BL8+BW8+BZ8+CG8+CJ8+CM8+CP8+CS8+CE8+BU8+BS8+BN8+BQ8+CC8+CB8+CD8</f>
        <v>926</v>
      </c>
      <c r="CY8" s="25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25">
        <f t="shared" si="0"/>
        <v>0</v>
      </c>
      <c r="C9" s="38">
        <v>0</v>
      </c>
      <c r="D9" s="38"/>
      <c r="E9" s="38">
        <v>0</v>
      </c>
      <c r="F9" s="25">
        <f t="shared" si="1"/>
        <v>0</v>
      </c>
      <c r="G9" s="38">
        <v>0</v>
      </c>
      <c r="H9" s="38">
        <v>0</v>
      </c>
      <c r="I9" s="25">
        <f t="shared" si="2"/>
        <v>0</v>
      </c>
      <c r="J9" s="38">
        <v>0</v>
      </c>
      <c r="K9" s="38">
        <v>0</v>
      </c>
      <c r="L9" s="25">
        <f t="shared" si="3"/>
        <v>0</v>
      </c>
      <c r="M9" s="38">
        <v>0</v>
      </c>
      <c r="N9" s="38">
        <v>0</v>
      </c>
      <c r="O9" s="25">
        <f t="shared" si="4"/>
        <v>0</v>
      </c>
      <c r="P9" s="38">
        <v>0</v>
      </c>
      <c r="Q9" s="38">
        <v>0</v>
      </c>
      <c r="R9" s="25">
        <f t="shared" si="5"/>
        <v>0</v>
      </c>
      <c r="S9" s="38">
        <v>0</v>
      </c>
      <c r="T9" s="38">
        <v>0</v>
      </c>
      <c r="U9" s="25">
        <f t="shared" si="6"/>
        <v>0</v>
      </c>
      <c r="V9" s="38">
        <v>0</v>
      </c>
      <c r="W9" s="38">
        <v>0</v>
      </c>
      <c r="X9" s="25">
        <f t="shared" si="7"/>
        <v>0</v>
      </c>
      <c r="Y9" s="38">
        <v>0</v>
      </c>
      <c r="Z9" s="38">
        <v>0</v>
      </c>
      <c r="AA9" s="38">
        <v>0</v>
      </c>
      <c r="AB9" s="38">
        <v>1208</v>
      </c>
      <c r="AC9" s="38">
        <v>0</v>
      </c>
      <c r="AD9" s="25">
        <f t="shared" si="8"/>
        <v>0</v>
      </c>
      <c r="AE9" s="38">
        <v>0</v>
      </c>
      <c r="AF9" s="38">
        <v>0</v>
      </c>
      <c r="AG9" s="25">
        <f t="shared" si="9"/>
        <v>0</v>
      </c>
      <c r="AH9" s="38">
        <v>0</v>
      </c>
      <c r="AI9" s="38">
        <v>0</v>
      </c>
      <c r="AJ9" s="25">
        <f t="shared" si="10"/>
        <v>0</v>
      </c>
      <c r="AK9" s="38">
        <v>0</v>
      </c>
      <c r="AL9" s="38">
        <v>0</v>
      </c>
      <c r="AM9" s="25">
        <f t="shared" si="11"/>
        <v>0</v>
      </c>
      <c r="AN9" s="38">
        <v>0</v>
      </c>
      <c r="AO9" s="38">
        <v>0</v>
      </c>
      <c r="AP9" s="25">
        <f t="shared" si="12"/>
        <v>0</v>
      </c>
      <c r="AQ9" s="38">
        <v>0</v>
      </c>
      <c r="AR9" s="38">
        <v>0</v>
      </c>
      <c r="AS9" s="25">
        <f t="shared" si="13"/>
        <v>0</v>
      </c>
      <c r="AT9" s="38">
        <v>0</v>
      </c>
      <c r="AU9" s="38">
        <v>0</v>
      </c>
      <c r="AV9" s="25">
        <f t="shared" si="14"/>
        <v>0</v>
      </c>
      <c r="AW9" s="38">
        <v>0</v>
      </c>
      <c r="AX9" s="38">
        <v>0</v>
      </c>
      <c r="AY9" s="25">
        <f t="shared" si="15"/>
        <v>0</v>
      </c>
      <c r="AZ9" s="38">
        <v>0</v>
      </c>
      <c r="BA9" s="38">
        <v>0</v>
      </c>
      <c r="BB9" s="39">
        <v>0</v>
      </c>
      <c r="BC9" s="38">
        <v>0</v>
      </c>
      <c r="BD9" s="38"/>
      <c r="BE9" s="38"/>
      <c r="BF9" s="38">
        <v>0</v>
      </c>
      <c r="BG9" s="39">
        <v>0</v>
      </c>
      <c r="BH9" s="38">
        <v>0</v>
      </c>
      <c r="BI9" s="38"/>
      <c r="BJ9" s="38">
        <v>0</v>
      </c>
      <c r="BK9" s="25">
        <f t="shared" si="16"/>
        <v>604</v>
      </c>
      <c r="BL9" s="38">
        <v>572</v>
      </c>
      <c r="BM9" s="38">
        <v>32</v>
      </c>
      <c r="BN9" s="38">
        <v>0</v>
      </c>
      <c r="BO9" s="38">
        <v>0</v>
      </c>
      <c r="BP9" s="25">
        <f t="shared" si="17"/>
        <v>0</v>
      </c>
      <c r="BQ9" s="39">
        <v>0</v>
      </c>
      <c r="BR9" s="39">
        <v>0</v>
      </c>
      <c r="BS9" s="39">
        <v>0</v>
      </c>
      <c r="BT9" s="39">
        <v>0</v>
      </c>
      <c r="BU9" s="39">
        <v>0</v>
      </c>
      <c r="BV9" s="39">
        <v>0</v>
      </c>
      <c r="BW9" s="38">
        <v>0</v>
      </c>
      <c r="BX9" s="38">
        <v>0</v>
      </c>
      <c r="BY9" s="25">
        <f t="shared" si="18"/>
        <v>412</v>
      </c>
      <c r="BZ9" s="38">
        <v>205</v>
      </c>
      <c r="CA9" s="38">
        <v>0</v>
      </c>
      <c r="CB9" s="38">
        <v>99</v>
      </c>
      <c r="CC9" s="38">
        <v>108</v>
      </c>
      <c r="CD9" s="38">
        <v>0</v>
      </c>
      <c r="CE9" s="38">
        <v>11</v>
      </c>
      <c r="CF9" s="25">
        <f t="shared" si="19"/>
        <v>0</v>
      </c>
      <c r="CG9" s="38">
        <v>0</v>
      </c>
      <c r="CH9" s="38">
        <v>0</v>
      </c>
      <c r="CI9" s="25">
        <f t="shared" si="20"/>
        <v>0</v>
      </c>
      <c r="CJ9" s="38">
        <v>0</v>
      </c>
      <c r="CK9" s="38">
        <v>0</v>
      </c>
      <c r="CL9" s="25">
        <f t="shared" si="21"/>
        <v>0</v>
      </c>
      <c r="CM9" s="38">
        <v>0</v>
      </c>
      <c r="CN9" s="38">
        <v>0</v>
      </c>
      <c r="CO9" s="25">
        <f t="shared" si="22"/>
        <v>0</v>
      </c>
      <c r="CP9" s="38">
        <v>0</v>
      </c>
      <c r="CQ9" s="38">
        <v>0</v>
      </c>
      <c r="CR9" s="25">
        <f t="shared" si="23"/>
        <v>574</v>
      </c>
      <c r="CS9" s="38">
        <v>234</v>
      </c>
      <c r="CT9" s="38">
        <v>340</v>
      </c>
      <c r="CU9" s="38">
        <v>0</v>
      </c>
      <c r="CV9" s="40"/>
      <c r="CW9" s="27">
        <f t="shared" si="24"/>
        <v>2809</v>
      </c>
      <c r="CX9" s="25">
        <f t="shared" si="25"/>
        <v>2437</v>
      </c>
      <c r="CY9" s="25">
        <f t="shared" si="26"/>
        <v>372</v>
      </c>
    </row>
    <row r="10" spans="1:103" ht="31.5" x14ac:dyDescent="0.25">
      <c r="A10" s="12" t="s">
        <v>108</v>
      </c>
      <c r="B10" s="25">
        <f t="shared" si="0"/>
        <v>0</v>
      </c>
      <c r="C10" s="38">
        <v>0</v>
      </c>
      <c r="D10" s="38"/>
      <c r="E10" s="38">
        <v>0</v>
      </c>
      <c r="F10" s="25">
        <f t="shared" si="1"/>
        <v>0</v>
      </c>
      <c r="G10" s="38">
        <v>0</v>
      </c>
      <c r="H10" s="38">
        <v>0</v>
      </c>
      <c r="I10" s="25">
        <f t="shared" si="2"/>
        <v>0</v>
      </c>
      <c r="J10" s="38">
        <v>0</v>
      </c>
      <c r="K10" s="38">
        <v>0</v>
      </c>
      <c r="L10" s="25">
        <f t="shared" si="3"/>
        <v>0</v>
      </c>
      <c r="M10" s="38">
        <v>0</v>
      </c>
      <c r="N10" s="38">
        <v>0</v>
      </c>
      <c r="O10" s="25">
        <f t="shared" si="4"/>
        <v>0</v>
      </c>
      <c r="P10" s="38">
        <v>0</v>
      </c>
      <c r="Q10" s="38">
        <v>0</v>
      </c>
      <c r="R10" s="25">
        <f t="shared" si="5"/>
        <v>0</v>
      </c>
      <c r="S10" s="38">
        <v>0</v>
      </c>
      <c r="T10" s="38">
        <v>0</v>
      </c>
      <c r="U10" s="25">
        <f t="shared" si="6"/>
        <v>0</v>
      </c>
      <c r="V10" s="38">
        <v>0</v>
      </c>
      <c r="W10" s="38">
        <v>0</v>
      </c>
      <c r="X10" s="25">
        <f t="shared" si="7"/>
        <v>0</v>
      </c>
      <c r="Y10" s="38">
        <v>0</v>
      </c>
      <c r="Z10" s="38">
        <v>0</v>
      </c>
      <c r="AA10" s="38">
        <v>167</v>
      </c>
      <c r="AB10" s="38">
        <v>865</v>
      </c>
      <c r="AC10" s="38">
        <v>0</v>
      </c>
      <c r="AD10" s="25">
        <f t="shared" si="8"/>
        <v>0</v>
      </c>
      <c r="AE10" s="38">
        <v>0</v>
      </c>
      <c r="AF10" s="38">
        <v>0</v>
      </c>
      <c r="AG10" s="25">
        <f t="shared" si="9"/>
        <v>0</v>
      </c>
      <c r="AH10" s="38">
        <v>0</v>
      </c>
      <c r="AI10" s="38">
        <v>0</v>
      </c>
      <c r="AJ10" s="25">
        <f t="shared" si="10"/>
        <v>0</v>
      </c>
      <c r="AK10" s="38">
        <v>0</v>
      </c>
      <c r="AL10" s="38">
        <v>0</v>
      </c>
      <c r="AM10" s="25">
        <f t="shared" si="11"/>
        <v>0</v>
      </c>
      <c r="AN10" s="38">
        <v>0</v>
      </c>
      <c r="AO10" s="38">
        <v>0</v>
      </c>
      <c r="AP10" s="25">
        <f t="shared" si="12"/>
        <v>0</v>
      </c>
      <c r="AQ10" s="38">
        <v>0</v>
      </c>
      <c r="AR10" s="38">
        <v>0</v>
      </c>
      <c r="AS10" s="25">
        <f t="shared" si="13"/>
        <v>0</v>
      </c>
      <c r="AT10" s="38">
        <v>0</v>
      </c>
      <c r="AU10" s="38">
        <v>0</v>
      </c>
      <c r="AV10" s="25">
        <f t="shared" si="14"/>
        <v>0</v>
      </c>
      <c r="AW10" s="38">
        <v>0</v>
      </c>
      <c r="AX10" s="38">
        <v>0</v>
      </c>
      <c r="AY10" s="25">
        <f t="shared" si="15"/>
        <v>0</v>
      </c>
      <c r="AZ10" s="38">
        <v>0</v>
      </c>
      <c r="BA10" s="38">
        <v>0</v>
      </c>
      <c r="BB10" s="39">
        <v>0</v>
      </c>
      <c r="BC10" s="38">
        <v>0</v>
      </c>
      <c r="BD10" s="38"/>
      <c r="BE10" s="38"/>
      <c r="BF10" s="38">
        <v>0</v>
      </c>
      <c r="BG10" s="39">
        <v>0</v>
      </c>
      <c r="BH10" s="38">
        <v>0</v>
      </c>
      <c r="BI10" s="38"/>
      <c r="BJ10" s="38">
        <v>0</v>
      </c>
      <c r="BK10" s="25">
        <f t="shared" si="16"/>
        <v>260</v>
      </c>
      <c r="BL10" s="38">
        <v>260</v>
      </c>
      <c r="BM10" s="38">
        <v>0</v>
      </c>
      <c r="BN10" s="38">
        <v>0</v>
      </c>
      <c r="BO10" s="38">
        <v>0</v>
      </c>
      <c r="BP10" s="25">
        <f t="shared" si="17"/>
        <v>0</v>
      </c>
      <c r="BQ10" s="39">
        <v>0</v>
      </c>
      <c r="BR10" s="39">
        <v>0</v>
      </c>
      <c r="BS10" s="39">
        <v>0</v>
      </c>
      <c r="BT10" s="39">
        <v>0</v>
      </c>
      <c r="BU10" s="39">
        <v>0</v>
      </c>
      <c r="BV10" s="39">
        <v>0</v>
      </c>
      <c r="BW10" s="38">
        <v>0</v>
      </c>
      <c r="BX10" s="38">
        <v>0</v>
      </c>
      <c r="BY10" s="25">
        <f t="shared" si="18"/>
        <v>145</v>
      </c>
      <c r="BZ10" s="38">
        <v>95</v>
      </c>
      <c r="CA10" s="38">
        <v>0</v>
      </c>
      <c r="CB10" s="38">
        <v>50</v>
      </c>
      <c r="CC10" s="38">
        <v>0</v>
      </c>
      <c r="CD10" s="38">
        <v>0</v>
      </c>
      <c r="CE10" s="38">
        <v>0</v>
      </c>
      <c r="CF10" s="25">
        <f t="shared" si="19"/>
        <v>0</v>
      </c>
      <c r="CG10" s="38">
        <v>0</v>
      </c>
      <c r="CH10" s="38">
        <v>0</v>
      </c>
      <c r="CI10" s="25">
        <f t="shared" si="20"/>
        <v>0</v>
      </c>
      <c r="CJ10" s="38">
        <v>0</v>
      </c>
      <c r="CK10" s="38">
        <v>0</v>
      </c>
      <c r="CL10" s="25">
        <f t="shared" si="21"/>
        <v>0</v>
      </c>
      <c r="CM10" s="38">
        <v>0</v>
      </c>
      <c r="CN10" s="38">
        <v>0</v>
      </c>
      <c r="CO10" s="25">
        <f t="shared" si="22"/>
        <v>0</v>
      </c>
      <c r="CP10" s="38">
        <v>0</v>
      </c>
      <c r="CQ10" s="38">
        <v>0</v>
      </c>
      <c r="CR10" s="25">
        <f t="shared" si="23"/>
        <v>171</v>
      </c>
      <c r="CS10" s="38">
        <v>141</v>
      </c>
      <c r="CT10" s="38">
        <v>30</v>
      </c>
      <c r="CU10" s="38">
        <v>0</v>
      </c>
      <c r="CV10" s="40"/>
      <c r="CW10" s="27">
        <f t="shared" si="24"/>
        <v>1608</v>
      </c>
      <c r="CX10" s="25">
        <f t="shared" si="25"/>
        <v>1411</v>
      </c>
      <c r="CY10" s="25">
        <f t="shared" si="26"/>
        <v>197</v>
      </c>
    </row>
    <row r="11" spans="1:103" ht="31.5" customHeight="1" x14ac:dyDescent="0.25">
      <c r="A11" s="12" t="s">
        <v>109</v>
      </c>
      <c r="B11" s="25">
        <f t="shared" si="0"/>
        <v>0</v>
      </c>
      <c r="C11" s="38">
        <v>0</v>
      </c>
      <c r="D11" s="38"/>
      <c r="E11" s="38">
        <v>0</v>
      </c>
      <c r="F11" s="25">
        <f t="shared" si="1"/>
        <v>0</v>
      </c>
      <c r="G11" s="38">
        <v>0</v>
      </c>
      <c r="H11" s="38">
        <v>0</v>
      </c>
      <c r="I11" s="25">
        <f t="shared" si="2"/>
        <v>0</v>
      </c>
      <c r="J11" s="38">
        <v>0</v>
      </c>
      <c r="K11" s="38">
        <v>0</v>
      </c>
      <c r="L11" s="25">
        <f t="shared" si="3"/>
        <v>0</v>
      </c>
      <c r="M11" s="38">
        <v>0</v>
      </c>
      <c r="N11" s="38">
        <v>0</v>
      </c>
      <c r="O11" s="25">
        <f t="shared" si="4"/>
        <v>0</v>
      </c>
      <c r="P11" s="38">
        <v>0</v>
      </c>
      <c r="Q11" s="38">
        <v>0</v>
      </c>
      <c r="R11" s="25">
        <f t="shared" si="5"/>
        <v>0</v>
      </c>
      <c r="S11" s="38">
        <v>0</v>
      </c>
      <c r="T11" s="38">
        <v>0</v>
      </c>
      <c r="U11" s="25">
        <f t="shared" si="6"/>
        <v>0</v>
      </c>
      <c r="V11" s="38">
        <v>0</v>
      </c>
      <c r="W11" s="38">
        <v>0</v>
      </c>
      <c r="X11" s="25">
        <f t="shared" si="7"/>
        <v>0</v>
      </c>
      <c r="Y11" s="38">
        <v>0</v>
      </c>
      <c r="Z11" s="38">
        <v>0</v>
      </c>
      <c r="AA11" s="38">
        <v>175</v>
      </c>
      <c r="AB11" s="38">
        <v>906</v>
      </c>
      <c r="AC11" s="38">
        <v>0</v>
      </c>
      <c r="AD11" s="25">
        <f t="shared" si="8"/>
        <v>0</v>
      </c>
      <c r="AE11" s="38">
        <v>0</v>
      </c>
      <c r="AF11" s="38">
        <v>0</v>
      </c>
      <c r="AG11" s="25">
        <f t="shared" si="9"/>
        <v>0</v>
      </c>
      <c r="AH11" s="38">
        <v>0</v>
      </c>
      <c r="AI11" s="38">
        <v>0</v>
      </c>
      <c r="AJ11" s="25">
        <f t="shared" si="10"/>
        <v>0</v>
      </c>
      <c r="AK11" s="38">
        <v>0</v>
      </c>
      <c r="AL11" s="38">
        <v>0</v>
      </c>
      <c r="AM11" s="25">
        <f t="shared" si="11"/>
        <v>0</v>
      </c>
      <c r="AN11" s="38">
        <v>0</v>
      </c>
      <c r="AO11" s="38">
        <v>0</v>
      </c>
      <c r="AP11" s="25">
        <f t="shared" si="12"/>
        <v>0</v>
      </c>
      <c r="AQ11" s="38">
        <v>0</v>
      </c>
      <c r="AR11" s="38">
        <v>0</v>
      </c>
      <c r="AS11" s="25">
        <f t="shared" si="13"/>
        <v>0</v>
      </c>
      <c r="AT11" s="38">
        <v>0</v>
      </c>
      <c r="AU11" s="38">
        <v>0</v>
      </c>
      <c r="AV11" s="25">
        <f t="shared" si="14"/>
        <v>0</v>
      </c>
      <c r="AW11" s="38">
        <v>0</v>
      </c>
      <c r="AX11" s="38">
        <v>0</v>
      </c>
      <c r="AY11" s="25">
        <f t="shared" si="15"/>
        <v>0</v>
      </c>
      <c r="AZ11" s="38">
        <v>0</v>
      </c>
      <c r="BA11" s="38">
        <v>0</v>
      </c>
      <c r="BB11" s="39">
        <v>0</v>
      </c>
      <c r="BC11" s="38">
        <v>0</v>
      </c>
      <c r="BD11" s="38"/>
      <c r="BE11" s="38"/>
      <c r="BF11" s="38">
        <v>0</v>
      </c>
      <c r="BG11" s="39">
        <v>0</v>
      </c>
      <c r="BH11" s="38">
        <v>0</v>
      </c>
      <c r="BI11" s="38"/>
      <c r="BJ11" s="38">
        <v>0</v>
      </c>
      <c r="BK11" s="25">
        <f t="shared" si="16"/>
        <v>580</v>
      </c>
      <c r="BL11" s="38">
        <v>580</v>
      </c>
      <c r="BM11" s="38">
        <v>0</v>
      </c>
      <c r="BN11" s="38">
        <v>0</v>
      </c>
      <c r="BO11" s="38">
        <v>0</v>
      </c>
      <c r="BP11" s="25">
        <f t="shared" si="17"/>
        <v>0</v>
      </c>
      <c r="BQ11" s="39">
        <v>0</v>
      </c>
      <c r="BR11" s="39">
        <v>0</v>
      </c>
      <c r="BS11" s="39">
        <v>0</v>
      </c>
      <c r="BT11" s="39">
        <v>0</v>
      </c>
      <c r="BU11" s="39">
        <v>0</v>
      </c>
      <c r="BV11" s="39">
        <v>0</v>
      </c>
      <c r="BW11" s="38">
        <v>0</v>
      </c>
      <c r="BX11" s="38">
        <v>0</v>
      </c>
      <c r="BY11" s="25">
        <f t="shared" si="18"/>
        <v>258</v>
      </c>
      <c r="BZ11" s="38">
        <v>127</v>
      </c>
      <c r="CA11" s="38">
        <v>0</v>
      </c>
      <c r="CB11" s="38">
        <v>131</v>
      </c>
      <c r="CC11" s="38">
        <v>0</v>
      </c>
      <c r="CD11" s="38">
        <v>0</v>
      </c>
      <c r="CE11" s="38">
        <v>0</v>
      </c>
      <c r="CF11" s="25">
        <f t="shared" si="19"/>
        <v>0</v>
      </c>
      <c r="CG11" s="38">
        <v>0</v>
      </c>
      <c r="CH11" s="38">
        <v>0</v>
      </c>
      <c r="CI11" s="25">
        <f t="shared" si="20"/>
        <v>0</v>
      </c>
      <c r="CJ11" s="38">
        <v>0</v>
      </c>
      <c r="CK11" s="38">
        <v>0</v>
      </c>
      <c r="CL11" s="25">
        <f t="shared" si="21"/>
        <v>0</v>
      </c>
      <c r="CM11" s="38">
        <v>0</v>
      </c>
      <c r="CN11" s="38">
        <v>0</v>
      </c>
      <c r="CO11" s="25">
        <f t="shared" si="22"/>
        <v>0</v>
      </c>
      <c r="CP11" s="38">
        <v>0</v>
      </c>
      <c r="CQ11" s="38">
        <v>0</v>
      </c>
      <c r="CR11" s="25">
        <f t="shared" si="23"/>
        <v>423</v>
      </c>
      <c r="CS11" s="38">
        <v>233</v>
      </c>
      <c r="CT11" s="38">
        <v>190</v>
      </c>
      <c r="CU11" s="38">
        <v>0</v>
      </c>
      <c r="CV11" s="40"/>
      <c r="CW11" s="27">
        <f t="shared" si="24"/>
        <v>2342</v>
      </c>
      <c r="CX11" s="25">
        <f t="shared" si="25"/>
        <v>1977</v>
      </c>
      <c r="CY11" s="25">
        <f t="shared" si="26"/>
        <v>365</v>
      </c>
    </row>
    <row r="12" spans="1:103" ht="36" customHeight="1" x14ac:dyDescent="0.25">
      <c r="A12" s="12" t="s">
        <v>110</v>
      </c>
      <c r="B12" s="41">
        <f>C12+E12</f>
        <v>4395</v>
      </c>
      <c r="C12" s="38">
        <v>4395</v>
      </c>
      <c r="D12" s="38">
        <v>840</v>
      </c>
      <c r="E12" s="38"/>
      <c r="F12" s="25">
        <f t="shared" si="1"/>
        <v>0</v>
      </c>
      <c r="G12" s="38"/>
      <c r="H12" s="38"/>
      <c r="I12" s="25">
        <f t="shared" si="2"/>
        <v>0</v>
      </c>
      <c r="J12" s="38">
        <v>0</v>
      </c>
      <c r="K12" s="38">
        <v>0</v>
      </c>
      <c r="L12" s="25">
        <f t="shared" si="3"/>
        <v>850</v>
      </c>
      <c r="M12" s="38">
        <v>850</v>
      </c>
      <c r="N12" s="38">
        <v>0</v>
      </c>
      <c r="O12" s="25">
        <f t="shared" si="4"/>
        <v>840</v>
      </c>
      <c r="P12" s="38">
        <v>840</v>
      </c>
      <c r="Q12" s="38">
        <v>0</v>
      </c>
      <c r="R12" s="25">
        <f t="shared" si="5"/>
        <v>553</v>
      </c>
      <c r="S12" s="38">
        <v>553</v>
      </c>
      <c r="T12" s="38">
        <v>0</v>
      </c>
      <c r="U12" s="25">
        <f t="shared" si="6"/>
        <v>0</v>
      </c>
      <c r="V12" s="38">
        <v>0</v>
      </c>
      <c r="W12" s="38">
        <v>0</v>
      </c>
      <c r="X12" s="25">
        <f t="shared" si="7"/>
        <v>0</v>
      </c>
      <c r="Y12" s="38">
        <v>0</v>
      </c>
      <c r="Z12" s="38">
        <v>0</v>
      </c>
      <c r="AA12" s="38">
        <v>490</v>
      </c>
      <c r="AB12" s="38">
        <v>2502</v>
      </c>
      <c r="AC12" s="38">
        <v>380</v>
      </c>
      <c r="AD12" s="25">
        <f t="shared" si="8"/>
        <v>1389</v>
      </c>
      <c r="AE12" s="38">
        <v>1100</v>
      </c>
      <c r="AF12" s="38">
        <v>289</v>
      </c>
      <c r="AG12" s="25">
        <f t="shared" si="9"/>
        <v>110</v>
      </c>
      <c r="AH12" s="38">
        <v>75</v>
      </c>
      <c r="AI12" s="38">
        <v>35</v>
      </c>
      <c r="AJ12" s="25">
        <f t="shared" si="10"/>
        <v>1508</v>
      </c>
      <c r="AK12" s="38">
        <v>1393</v>
      </c>
      <c r="AL12" s="38">
        <v>115</v>
      </c>
      <c r="AM12" s="25">
        <f t="shared" si="11"/>
        <v>1379</v>
      </c>
      <c r="AN12" s="38">
        <v>1210</v>
      </c>
      <c r="AO12" s="38">
        <v>169</v>
      </c>
      <c r="AP12" s="25">
        <f t="shared" si="12"/>
        <v>0</v>
      </c>
      <c r="AQ12" s="38"/>
      <c r="AR12" s="38"/>
      <c r="AS12" s="25">
        <f t="shared" si="13"/>
        <v>40</v>
      </c>
      <c r="AT12" s="38">
        <v>40</v>
      </c>
      <c r="AU12" s="38"/>
      <c r="AV12" s="25">
        <f t="shared" si="14"/>
        <v>0</v>
      </c>
      <c r="AW12" s="38"/>
      <c r="AX12" s="38"/>
      <c r="AY12" s="25">
        <f t="shared" si="15"/>
        <v>0</v>
      </c>
      <c r="AZ12" s="38"/>
      <c r="BA12" s="38"/>
      <c r="BB12" s="39"/>
      <c r="BC12" s="38"/>
      <c r="BD12" s="38"/>
      <c r="BE12" s="38"/>
      <c r="BF12" s="38"/>
      <c r="BG12" s="39">
        <v>520</v>
      </c>
      <c r="BH12" s="38">
        <v>520</v>
      </c>
      <c r="BI12" s="38">
        <v>190</v>
      </c>
      <c r="BJ12" s="38"/>
      <c r="BK12" s="25">
        <f t="shared" si="16"/>
        <v>3233</v>
      </c>
      <c r="BL12" s="38">
        <v>2815</v>
      </c>
      <c r="BM12" s="38">
        <v>418</v>
      </c>
      <c r="BN12" s="38"/>
      <c r="BO12" s="38">
        <v>0</v>
      </c>
      <c r="BP12" s="25">
        <f t="shared" si="17"/>
        <v>0</v>
      </c>
      <c r="BQ12" s="39">
        <v>0</v>
      </c>
      <c r="BR12" s="39">
        <v>0</v>
      </c>
      <c r="BS12" s="39">
        <v>0</v>
      </c>
      <c r="BT12" s="39">
        <v>0</v>
      </c>
      <c r="BU12" s="39">
        <v>0</v>
      </c>
      <c r="BV12" s="39">
        <v>0</v>
      </c>
      <c r="BW12" s="38">
        <v>0</v>
      </c>
      <c r="BX12" s="38">
        <v>0</v>
      </c>
      <c r="BY12" s="25">
        <f t="shared" si="18"/>
        <v>3647</v>
      </c>
      <c r="BZ12" s="38">
        <v>1467</v>
      </c>
      <c r="CA12" s="38">
        <v>50</v>
      </c>
      <c r="CB12" s="38">
        <v>270</v>
      </c>
      <c r="CC12" s="38">
        <v>700</v>
      </c>
      <c r="CD12" s="38">
        <v>1160</v>
      </c>
      <c r="CE12" s="38">
        <v>2</v>
      </c>
      <c r="CF12" s="25">
        <f t="shared" si="19"/>
        <v>844</v>
      </c>
      <c r="CG12" s="38">
        <v>712</v>
      </c>
      <c r="CH12" s="38">
        <v>132</v>
      </c>
      <c r="CI12" s="25">
        <f t="shared" si="20"/>
        <v>0</v>
      </c>
      <c r="CJ12" s="38">
        <v>0</v>
      </c>
      <c r="CK12" s="38">
        <v>0</v>
      </c>
      <c r="CL12" s="25">
        <f t="shared" si="21"/>
        <v>2805</v>
      </c>
      <c r="CM12" s="38">
        <v>2405</v>
      </c>
      <c r="CN12" s="38">
        <v>400</v>
      </c>
      <c r="CO12" s="25">
        <f t="shared" si="22"/>
        <v>0</v>
      </c>
      <c r="CP12" s="38">
        <v>0</v>
      </c>
      <c r="CQ12" s="38">
        <v>0</v>
      </c>
      <c r="CR12" s="25">
        <f t="shared" si="23"/>
        <v>3590</v>
      </c>
      <c r="CS12" s="38">
        <v>740</v>
      </c>
      <c r="CT12" s="38">
        <v>2850</v>
      </c>
      <c r="CU12" s="38"/>
      <c r="CV12" s="40"/>
      <c r="CW12" s="27">
        <f t="shared" si="24"/>
        <v>29077</v>
      </c>
      <c r="CX12" s="25">
        <f t="shared" si="25"/>
        <v>23749</v>
      </c>
      <c r="CY12" s="25">
        <f t="shared" si="26"/>
        <v>5328</v>
      </c>
    </row>
    <row r="13" spans="1:103" ht="31.5" x14ac:dyDescent="0.25">
      <c r="A13" s="12" t="s">
        <v>111</v>
      </c>
      <c r="B13" s="25">
        <f t="shared" si="0"/>
        <v>1140</v>
      </c>
      <c r="C13" s="38">
        <v>1140</v>
      </c>
      <c r="D13" s="38"/>
      <c r="E13" s="38">
        <v>0</v>
      </c>
      <c r="F13" s="25">
        <f t="shared" si="1"/>
        <v>0</v>
      </c>
      <c r="G13" s="38">
        <v>0</v>
      </c>
      <c r="H13" s="38">
        <v>0</v>
      </c>
      <c r="I13" s="25">
        <f t="shared" si="2"/>
        <v>0</v>
      </c>
      <c r="J13" s="38">
        <v>0</v>
      </c>
      <c r="K13" s="38">
        <v>0</v>
      </c>
      <c r="L13" s="25">
        <f t="shared" si="3"/>
        <v>540</v>
      </c>
      <c r="M13" s="38">
        <v>540</v>
      </c>
      <c r="N13" s="38">
        <v>0</v>
      </c>
      <c r="O13" s="25">
        <f t="shared" si="4"/>
        <v>0</v>
      </c>
      <c r="P13" s="38">
        <v>0</v>
      </c>
      <c r="Q13" s="38">
        <v>0</v>
      </c>
      <c r="R13" s="25">
        <f t="shared" si="5"/>
        <v>0</v>
      </c>
      <c r="S13" s="38">
        <v>0</v>
      </c>
      <c r="T13" s="38">
        <v>0</v>
      </c>
      <c r="U13" s="25">
        <f t="shared" si="6"/>
        <v>0</v>
      </c>
      <c r="V13" s="38">
        <v>0</v>
      </c>
      <c r="W13" s="38">
        <v>0</v>
      </c>
      <c r="X13" s="25">
        <f t="shared" si="7"/>
        <v>0</v>
      </c>
      <c r="Y13" s="38">
        <v>0</v>
      </c>
      <c r="Z13" s="38">
        <v>0</v>
      </c>
      <c r="AA13" s="38">
        <v>709</v>
      </c>
      <c r="AB13" s="38">
        <v>1503</v>
      </c>
      <c r="AC13" s="38">
        <v>110</v>
      </c>
      <c r="AD13" s="25">
        <f t="shared" si="8"/>
        <v>961</v>
      </c>
      <c r="AE13" s="38">
        <v>786</v>
      </c>
      <c r="AF13" s="38">
        <v>175</v>
      </c>
      <c r="AG13" s="25">
        <f t="shared" si="9"/>
        <v>0</v>
      </c>
      <c r="AH13" s="38">
        <v>0</v>
      </c>
      <c r="AI13" s="38">
        <v>0</v>
      </c>
      <c r="AJ13" s="25">
        <f t="shared" si="10"/>
        <v>751</v>
      </c>
      <c r="AK13" s="38">
        <v>751</v>
      </c>
      <c r="AL13" s="38">
        <v>0</v>
      </c>
      <c r="AM13" s="25">
        <f t="shared" si="11"/>
        <v>433</v>
      </c>
      <c r="AN13" s="38">
        <v>433</v>
      </c>
      <c r="AO13" s="38">
        <v>0</v>
      </c>
      <c r="AP13" s="25">
        <f t="shared" si="12"/>
        <v>0</v>
      </c>
      <c r="AQ13" s="38">
        <v>0</v>
      </c>
      <c r="AR13" s="38">
        <v>0</v>
      </c>
      <c r="AS13" s="25">
        <f t="shared" si="13"/>
        <v>0</v>
      </c>
      <c r="AT13" s="38">
        <v>0</v>
      </c>
      <c r="AU13" s="38">
        <v>0</v>
      </c>
      <c r="AV13" s="25">
        <f t="shared" si="14"/>
        <v>0</v>
      </c>
      <c r="AW13" s="38">
        <v>0</v>
      </c>
      <c r="AX13" s="38">
        <v>0</v>
      </c>
      <c r="AY13" s="25">
        <f t="shared" si="15"/>
        <v>0</v>
      </c>
      <c r="AZ13" s="38">
        <v>0</v>
      </c>
      <c r="BA13" s="38">
        <v>0</v>
      </c>
      <c r="BB13" s="39">
        <v>0</v>
      </c>
      <c r="BC13" s="38">
        <v>0</v>
      </c>
      <c r="BD13" s="38"/>
      <c r="BE13" s="38"/>
      <c r="BF13" s="38">
        <v>0</v>
      </c>
      <c r="BG13" s="39">
        <v>0</v>
      </c>
      <c r="BH13" s="38">
        <v>0</v>
      </c>
      <c r="BI13" s="38"/>
      <c r="BJ13" s="38">
        <v>0</v>
      </c>
      <c r="BK13" s="25">
        <f t="shared" si="16"/>
        <v>1788</v>
      </c>
      <c r="BL13" s="38">
        <v>1720</v>
      </c>
      <c r="BM13" s="38">
        <v>68</v>
      </c>
      <c r="BN13" s="38">
        <v>0</v>
      </c>
      <c r="BO13" s="38">
        <v>0</v>
      </c>
      <c r="BP13" s="25">
        <f t="shared" si="17"/>
        <v>0</v>
      </c>
      <c r="BQ13" s="39">
        <v>0</v>
      </c>
      <c r="BR13" s="39">
        <v>0</v>
      </c>
      <c r="BS13" s="39">
        <v>0</v>
      </c>
      <c r="BT13" s="39">
        <v>0</v>
      </c>
      <c r="BU13" s="39">
        <v>0</v>
      </c>
      <c r="BV13" s="39">
        <v>0</v>
      </c>
      <c r="BW13" s="38">
        <v>0</v>
      </c>
      <c r="BX13" s="38">
        <v>0</v>
      </c>
      <c r="BY13" s="25">
        <f t="shared" si="18"/>
        <v>2135</v>
      </c>
      <c r="BZ13" s="38">
        <v>1065</v>
      </c>
      <c r="CA13" s="38">
        <v>0</v>
      </c>
      <c r="CB13" s="38">
        <v>140</v>
      </c>
      <c r="CC13" s="38">
        <v>549</v>
      </c>
      <c r="CD13" s="38">
        <v>381</v>
      </c>
      <c r="CE13" s="38">
        <v>0</v>
      </c>
      <c r="CF13" s="25">
        <f t="shared" si="19"/>
        <v>0</v>
      </c>
      <c r="CG13" s="38">
        <v>0</v>
      </c>
      <c r="CH13" s="38">
        <v>0</v>
      </c>
      <c r="CI13" s="25">
        <f t="shared" si="20"/>
        <v>0</v>
      </c>
      <c r="CJ13" s="38">
        <v>0</v>
      </c>
      <c r="CK13" s="38">
        <v>0</v>
      </c>
      <c r="CL13" s="25">
        <f t="shared" si="21"/>
        <v>1048</v>
      </c>
      <c r="CM13" s="38">
        <v>1048</v>
      </c>
      <c r="CN13" s="38">
        <v>0</v>
      </c>
      <c r="CO13" s="25">
        <f t="shared" si="22"/>
        <v>0</v>
      </c>
      <c r="CP13" s="38">
        <v>0</v>
      </c>
      <c r="CQ13" s="38">
        <v>0</v>
      </c>
      <c r="CR13" s="25">
        <f t="shared" si="23"/>
        <v>1893</v>
      </c>
      <c r="CS13" s="38">
        <v>602</v>
      </c>
      <c r="CT13" s="38">
        <v>1291</v>
      </c>
      <c r="CU13" s="38">
        <v>0</v>
      </c>
      <c r="CV13" s="40"/>
      <c r="CW13" s="27">
        <f t="shared" si="24"/>
        <v>13011</v>
      </c>
      <c r="CX13" s="25">
        <f t="shared" si="25"/>
        <v>10658</v>
      </c>
      <c r="CY13" s="25">
        <f t="shared" si="26"/>
        <v>2353</v>
      </c>
    </row>
    <row r="14" spans="1:103" ht="31.5" x14ac:dyDescent="0.25">
      <c r="A14" s="12" t="s">
        <v>112</v>
      </c>
      <c r="B14" s="25">
        <f t="shared" si="0"/>
        <v>0</v>
      </c>
      <c r="C14" s="38">
        <v>0</v>
      </c>
      <c r="D14" s="38"/>
      <c r="E14" s="38">
        <v>0</v>
      </c>
      <c r="F14" s="25">
        <f t="shared" si="1"/>
        <v>0</v>
      </c>
      <c r="G14" s="38">
        <v>0</v>
      </c>
      <c r="H14" s="38">
        <v>0</v>
      </c>
      <c r="I14" s="25">
        <f t="shared" si="2"/>
        <v>0</v>
      </c>
      <c r="J14" s="38">
        <v>0</v>
      </c>
      <c r="K14" s="38">
        <v>0</v>
      </c>
      <c r="L14" s="25">
        <f t="shared" si="3"/>
        <v>0</v>
      </c>
      <c r="M14" s="38">
        <v>0</v>
      </c>
      <c r="N14" s="38">
        <v>0</v>
      </c>
      <c r="O14" s="25">
        <f t="shared" si="4"/>
        <v>0</v>
      </c>
      <c r="P14" s="38">
        <v>0</v>
      </c>
      <c r="Q14" s="38">
        <v>0</v>
      </c>
      <c r="R14" s="25">
        <f t="shared" si="5"/>
        <v>0</v>
      </c>
      <c r="S14" s="38">
        <v>0</v>
      </c>
      <c r="T14" s="38">
        <v>0</v>
      </c>
      <c r="U14" s="25">
        <f t="shared" si="6"/>
        <v>0</v>
      </c>
      <c r="V14" s="38">
        <v>0</v>
      </c>
      <c r="W14" s="38">
        <v>0</v>
      </c>
      <c r="X14" s="25">
        <f t="shared" si="7"/>
        <v>0</v>
      </c>
      <c r="Y14" s="38">
        <v>0</v>
      </c>
      <c r="Z14" s="38">
        <v>0</v>
      </c>
      <c r="AA14" s="38">
        <v>105</v>
      </c>
      <c r="AB14" s="38">
        <v>345</v>
      </c>
      <c r="AC14" s="38">
        <v>0</v>
      </c>
      <c r="AD14" s="25">
        <f t="shared" si="8"/>
        <v>0</v>
      </c>
      <c r="AE14" s="38">
        <v>0</v>
      </c>
      <c r="AF14" s="38">
        <v>0</v>
      </c>
      <c r="AG14" s="25">
        <f t="shared" si="9"/>
        <v>0</v>
      </c>
      <c r="AH14" s="38">
        <v>0</v>
      </c>
      <c r="AI14" s="38">
        <v>0</v>
      </c>
      <c r="AJ14" s="25">
        <f t="shared" si="10"/>
        <v>0</v>
      </c>
      <c r="AK14" s="38">
        <v>0</v>
      </c>
      <c r="AL14" s="38">
        <v>0</v>
      </c>
      <c r="AM14" s="25">
        <f t="shared" si="11"/>
        <v>0</v>
      </c>
      <c r="AN14" s="38">
        <v>0</v>
      </c>
      <c r="AO14" s="38">
        <v>0</v>
      </c>
      <c r="AP14" s="25">
        <f t="shared" si="12"/>
        <v>0</v>
      </c>
      <c r="AQ14" s="38">
        <v>0</v>
      </c>
      <c r="AR14" s="38">
        <v>0</v>
      </c>
      <c r="AS14" s="25">
        <f t="shared" si="13"/>
        <v>0</v>
      </c>
      <c r="AT14" s="38">
        <v>0</v>
      </c>
      <c r="AU14" s="38">
        <v>0</v>
      </c>
      <c r="AV14" s="25">
        <f t="shared" si="14"/>
        <v>0</v>
      </c>
      <c r="AW14" s="38">
        <v>0</v>
      </c>
      <c r="AX14" s="38">
        <v>0</v>
      </c>
      <c r="AY14" s="25">
        <f t="shared" si="15"/>
        <v>0</v>
      </c>
      <c r="AZ14" s="38">
        <v>0</v>
      </c>
      <c r="BA14" s="38">
        <v>0</v>
      </c>
      <c r="BB14" s="39">
        <v>0</v>
      </c>
      <c r="BC14" s="38">
        <v>0</v>
      </c>
      <c r="BD14" s="38"/>
      <c r="BE14" s="38"/>
      <c r="BF14" s="38">
        <v>0</v>
      </c>
      <c r="BG14" s="39">
        <v>0</v>
      </c>
      <c r="BH14" s="38">
        <v>0</v>
      </c>
      <c r="BI14" s="38"/>
      <c r="BJ14" s="38">
        <v>0</v>
      </c>
      <c r="BK14" s="25">
        <f t="shared" si="16"/>
        <v>135</v>
      </c>
      <c r="BL14" s="38">
        <v>135</v>
      </c>
      <c r="BM14" s="38">
        <v>0</v>
      </c>
      <c r="BN14" s="38">
        <v>0</v>
      </c>
      <c r="BO14" s="38">
        <v>0</v>
      </c>
      <c r="BP14" s="25">
        <f t="shared" si="17"/>
        <v>0</v>
      </c>
      <c r="BQ14" s="39">
        <v>0</v>
      </c>
      <c r="BR14" s="39">
        <v>0</v>
      </c>
      <c r="BS14" s="39">
        <v>0</v>
      </c>
      <c r="BT14" s="39">
        <v>0</v>
      </c>
      <c r="BU14" s="39">
        <v>0</v>
      </c>
      <c r="BV14" s="39">
        <v>0</v>
      </c>
      <c r="BW14" s="38">
        <v>0</v>
      </c>
      <c r="BX14" s="38">
        <v>0</v>
      </c>
      <c r="BY14" s="25">
        <f t="shared" si="18"/>
        <v>92</v>
      </c>
      <c r="BZ14" s="38">
        <v>46</v>
      </c>
      <c r="CA14" s="38">
        <v>0</v>
      </c>
      <c r="CB14" s="38">
        <v>0</v>
      </c>
      <c r="CC14" s="38">
        <v>46</v>
      </c>
      <c r="CD14" s="38">
        <v>0</v>
      </c>
      <c r="CE14" s="38">
        <v>0</v>
      </c>
      <c r="CF14" s="25">
        <f t="shared" si="19"/>
        <v>0</v>
      </c>
      <c r="CG14" s="38">
        <v>0</v>
      </c>
      <c r="CH14" s="38">
        <v>0</v>
      </c>
      <c r="CI14" s="25">
        <f t="shared" si="20"/>
        <v>0</v>
      </c>
      <c r="CJ14" s="38">
        <v>0</v>
      </c>
      <c r="CK14" s="38">
        <v>0</v>
      </c>
      <c r="CL14" s="25">
        <f t="shared" si="21"/>
        <v>0</v>
      </c>
      <c r="CM14" s="38">
        <v>0</v>
      </c>
      <c r="CN14" s="38">
        <v>0</v>
      </c>
      <c r="CO14" s="25">
        <f t="shared" si="22"/>
        <v>0</v>
      </c>
      <c r="CP14" s="38">
        <v>0</v>
      </c>
      <c r="CQ14" s="38">
        <v>0</v>
      </c>
      <c r="CR14" s="25">
        <f t="shared" si="23"/>
        <v>0</v>
      </c>
      <c r="CS14" s="38">
        <v>0</v>
      </c>
      <c r="CT14" s="38">
        <v>0</v>
      </c>
      <c r="CU14" s="38">
        <v>0</v>
      </c>
      <c r="CV14" s="40"/>
      <c r="CW14" s="27">
        <f t="shared" si="24"/>
        <v>677</v>
      </c>
      <c r="CX14" s="25">
        <f t="shared" si="25"/>
        <v>572</v>
      </c>
      <c r="CY14" s="25">
        <f t="shared" si="26"/>
        <v>105</v>
      </c>
    </row>
    <row r="15" spans="1:103" ht="33" customHeight="1" x14ac:dyDescent="0.25">
      <c r="A15" s="12" t="s">
        <v>113</v>
      </c>
      <c r="B15" s="25">
        <f t="shared" si="0"/>
        <v>818</v>
      </c>
      <c r="C15" s="38">
        <v>818</v>
      </c>
      <c r="D15" s="38"/>
      <c r="E15" s="38">
        <v>0</v>
      </c>
      <c r="F15" s="25">
        <f t="shared" si="1"/>
        <v>0</v>
      </c>
      <c r="G15" s="38">
        <v>0</v>
      </c>
      <c r="H15" s="38">
        <v>0</v>
      </c>
      <c r="I15" s="25">
        <f t="shared" si="2"/>
        <v>0</v>
      </c>
      <c r="J15" s="38">
        <v>0</v>
      </c>
      <c r="K15" s="38">
        <v>0</v>
      </c>
      <c r="L15" s="25">
        <f t="shared" si="3"/>
        <v>0</v>
      </c>
      <c r="M15" s="38">
        <v>0</v>
      </c>
      <c r="N15" s="38">
        <v>0</v>
      </c>
      <c r="O15" s="25">
        <f t="shared" si="4"/>
        <v>0</v>
      </c>
      <c r="P15" s="38">
        <v>0</v>
      </c>
      <c r="Q15" s="38">
        <v>0</v>
      </c>
      <c r="R15" s="25">
        <f t="shared" si="5"/>
        <v>0</v>
      </c>
      <c r="S15" s="38">
        <v>0</v>
      </c>
      <c r="T15" s="38">
        <v>0</v>
      </c>
      <c r="U15" s="25">
        <f t="shared" si="6"/>
        <v>0</v>
      </c>
      <c r="V15" s="38">
        <v>0</v>
      </c>
      <c r="W15" s="38">
        <v>0</v>
      </c>
      <c r="X15" s="25">
        <f t="shared" si="7"/>
        <v>0</v>
      </c>
      <c r="Y15" s="38">
        <v>0</v>
      </c>
      <c r="Z15" s="38">
        <v>0</v>
      </c>
      <c r="AA15" s="38">
        <v>496</v>
      </c>
      <c r="AB15" s="38">
        <v>1636</v>
      </c>
      <c r="AC15" s="38">
        <v>154</v>
      </c>
      <c r="AD15" s="25">
        <f t="shared" si="8"/>
        <v>763</v>
      </c>
      <c r="AE15" s="38">
        <v>673</v>
      </c>
      <c r="AF15" s="38">
        <v>90</v>
      </c>
      <c r="AG15" s="25">
        <f t="shared" si="9"/>
        <v>0</v>
      </c>
      <c r="AH15" s="38">
        <v>0</v>
      </c>
      <c r="AI15" s="38">
        <v>0</v>
      </c>
      <c r="AJ15" s="25">
        <f t="shared" si="10"/>
        <v>530</v>
      </c>
      <c r="AK15" s="38">
        <v>530</v>
      </c>
      <c r="AL15" s="38">
        <v>0</v>
      </c>
      <c r="AM15" s="25">
        <f t="shared" si="11"/>
        <v>0</v>
      </c>
      <c r="AN15" s="38">
        <v>0</v>
      </c>
      <c r="AO15" s="38">
        <v>0</v>
      </c>
      <c r="AP15" s="25">
        <f t="shared" si="12"/>
        <v>0</v>
      </c>
      <c r="AQ15" s="38">
        <v>0</v>
      </c>
      <c r="AR15" s="38">
        <v>0</v>
      </c>
      <c r="AS15" s="25">
        <f t="shared" si="13"/>
        <v>0</v>
      </c>
      <c r="AT15" s="38">
        <v>0</v>
      </c>
      <c r="AU15" s="38">
        <v>0</v>
      </c>
      <c r="AV15" s="25">
        <f t="shared" si="14"/>
        <v>0</v>
      </c>
      <c r="AW15" s="38">
        <v>0</v>
      </c>
      <c r="AX15" s="38">
        <v>0</v>
      </c>
      <c r="AY15" s="25">
        <f t="shared" si="15"/>
        <v>0</v>
      </c>
      <c r="AZ15" s="38">
        <v>0</v>
      </c>
      <c r="BA15" s="38">
        <v>0</v>
      </c>
      <c r="BB15" s="39">
        <v>0</v>
      </c>
      <c r="BC15" s="38">
        <v>0</v>
      </c>
      <c r="BD15" s="38"/>
      <c r="BE15" s="38"/>
      <c r="BF15" s="38">
        <v>0</v>
      </c>
      <c r="BG15" s="39">
        <v>0</v>
      </c>
      <c r="BH15" s="38">
        <v>0</v>
      </c>
      <c r="BI15" s="38"/>
      <c r="BJ15" s="38">
        <v>0</v>
      </c>
      <c r="BK15" s="25">
        <f t="shared" si="16"/>
        <v>1740</v>
      </c>
      <c r="BL15" s="38">
        <v>1672</v>
      </c>
      <c r="BM15" s="38">
        <v>68</v>
      </c>
      <c r="BN15" s="38">
        <v>0</v>
      </c>
      <c r="BO15" s="38">
        <v>0</v>
      </c>
      <c r="BP15" s="25">
        <f t="shared" si="17"/>
        <v>0</v>
      </c>
      <c r="BQ15" s="39">
        <v>0</v>
      </c>
      <c r="BR15" s="39">
        <v>0</v>
      </c>
      <c r="BS15" s="39">
        <v>0</v>
      </c>
      <c r="BT15" s="39">
        <v>0</v>
      </c>
      <c r="BU15" s="39">
        <v>0</v>
      </c>
      <c r="BV15" s="39">
        <v>0</v>
      </c>
      <c r="BW15" s="38">
        <v>0</v>
      </c>
      <c r="BX15" s="38">
        <v>0</v>
      </c>
      <c r="BY15" s="25">
        <f t="shared" si="18"/>
        <v>1231</v>
      </c>
      <c r="BZ15" s="38">
        <v>414</v>
      </c>
      <c r="CA15" s="38">
        <v>30</v>
      </c>
      <c r="CB15" s="38">
        <v>0</v>
      </c>
      <c r="CC15" s="38">
        <v>352</v>
      </c>
      <c r="CD15" s="38">
        <v>435</v>
      </c>
      <c r="CE15" s="38">
        <v>1</v>
      </c>
      <c r="CF15" s="25">
        <f t="shared" si="19"/>
        <v>487</v>
      </c>
      <c r="CG15" s="38">
        <v>407</v>
      </c>
      <c r="CH15" s="38">
        <v>80</v>
      </c>
      <c r="CI15" s="25">
        <f t="shared" si="20"/>
        <v>0</v>
      </c>
      <c r="CJ15" s="38">
        <v>0</v>
      </c>
      <c r="CK15" s="38">
        <v>0</v>
      </c>
      <c r="CL15" s="25">
        <f t="shared" si="21"/>
        <v>839</v>
      </c>
      <c r="CM15" s="38">
        <v>839</v>
      </c>
      <c r="CN15" s="38">
        <v>0</v>
      </c>
      <c r="CO15" s="25">
        <f t="shared" si="22"/>
        <v>0</v>
      </c>
      <c r="CP15" s="38">
        <v>0</v>
      </c>
      <c r="CQ15" s="38">
        <v>0</v>
      </c>
      <c r="CR15" s="25">
        <f t="shared" si="23"/>
        <v>1810</v>
      </c>
      <c r="CS15" s="38">
        <v>1135</v>
      </c>
      <c r="CT15" s="38">
        <v>675</v>
      </c>
      <c r="CU15" s="38">
        <v>0</v>
      </c>
      <c r="CV15" s="40"/>
      <c r="CW15" s="27">
        <f t="shared" si="24"/>
        <v>10505</v>
      </c>
      <c r="CX15" s="25">
        <f t="shared" si="25"/>
        <v>8912</v>
      </c>
      <c r="CY15" s="25">
        <f t="shared" si="26"/>
        <v>1593</v>
      </c>
    </row>
    <row r="16" spans="1:103" ht="31.5" x14ac:dyDescent="0.25">
      <c r="A16" s="12" t="s">
        <v>114</v>
      </c>
      <c r="B16" s="25">
        <f t="shared" si="0"/>
        <v>0</v>
      </c>
      <c r="C16" s="38">
        <v>0</v>
      </c>
      <c r="D16" s="38"/>
      <c r="E16" s="38">
        <v>0</v>
      </c>
      <c r="F16" s="25">
        <f t="shared" si="1"/>
        <v>0</v>
      </c>
      <c r="G16" s="38">
        <v>0</v>
      </c>
      <c r="H16" s="38">
        <v>0</v>
      </c>
      <c r="I16" s="25">
        <f t="shared" si="2"/>
        <v>0</v>
      </c>
      <c r="J16" s="38">
        <v>0</v>
      </c>
      <c r="K16" s="38">
        <v>0</v>
      </c>
      <c r="L16" s="25">
        <f t="shared" si="3"/>
        <v>0</v>
      </c>
      <c r="M16" s="38">
        <v>0</v>
      </c>
      <c r="N16" s="38">
        <v>0</v>
      </c>
      <c r="O16" s="25">
        <f t="shared" si="4"/>
        <v>0</v>
      </c>
      <c r="P16" s="38">
        <v>0</v>
      </c>
      <c r="Q16" s="38">
        <v>0</v>
      </c>
      <c r="R16" s="25">
        <f t="shared" si="5"/>
        <v>0</v>
      </c>
      <c r="S16" s="38">
        <v>0</v>
      </c>
      <c r="T16" s="38">
        <v>0</v>
      </c>
      <c r="U16" s="25">
        <f t="shared" si="6"/>
        <v>0</v>
      </c>
      <c r="V16" s="38">
        <v>0</v>
      </c>
      <c r="W16" s="38">
        <v>0</v>
      </c>
      <c r="X16" s="25">
        <f t="shared" si="7"/>
        <v>0</v>
      </c>
      <c r="Y16" s="38">
        <v>0</v>
      </c>
      <c r="Z16" s="38">
        <v>0</v>
      </c>
      <c r="AA16" s="38">
        <v>76</v>
      </c>
      <c r="AB16" s="38">
        <v>290</v>
      </c>
      <c r="AC16" s="38">
        <v>0</v>
      </c>
      <c r="AD16" s="25">
        <f t="shared" si="8"/>
        <v>0</v>
      </c>
      <c r="AE16" s="38">
        <v>0</v>
      </c>
      <c r="AF16" s="38">
        <v>0</v>
      </c>
      <c r="AG16" s="25">
        <f t="shared" si="9"/>
        <v>0</v>
      </c>
      <c r="AH16" s="38">
        <v>0</v>
      </c>
      <c r="AI16" s="38">
        <v>0</v>
      </c>
      <c r="AJ16" s="25">
        <f t="shared" si="10"/>
        <v>0</v>
      </c>
      <c r="AK16" s="38">
        <v>0</v>
      </c>
      <c r="AL16" s="38">
        <v>0</v>
      </c>
      <c r="AM16" s="25">
        <f t="shared" si="11"/>
        <v>0</v>
      </c>
      <c r="AN16" s="38">
        <v>0</v>
      </c>
      <c r="AO16" s="38">
        <v>0</v>
      </c>
      <c r="AP16" s="25">
        <f t="shared" si="12"/>
        <v>0</v>
      </c>
      <c r="AQ16" s="38">
        <v>0</v>
      </c>
      <c r="AR16" s="38">
        <v>0</v>
      </c>
      <c r="AS16" s="25">
        <f t="shared" si="13"/>
        <v>0</v>
      </c>
      <c r="AT16" s="38">
        <v>0</v>
      </c>
      <c r="AU16" s="38">
        <v>0</v>
      </c>
      <c r="AV16" s="25">
        <f t="shared" si="14"/>
        <v>0</v>
      </c>
      <c r="AW16" s="38">
        <v>0</v>
      </c>
      <c r="AX16" s="38">
        <v>0</v>
      </c>
      <c r="AY16" s="25">
        <f t="shared" si="15"/>
        <v>0</v>
      </c>
      <c r="AZ16" s="38">
        <v>0</v>
      </c>
      <c r="BA16" s="38">
        <v>0</v>
      </c>
      <c r="BB16" s="39">
        <v>0</v>
      </c>
      <c r="BC16" s="38">
        <v>0</v>
      </c>
      <c r="BD16" s="38"/>
      <c r="BE16" s="38"/>
      <c r="BF16" s="38">
        <v>0</v>
      </c>
      <c r="BG16" s="39">
        <v>0</v>
      </c>
      <c r="BH16" s="38">
        <v>0</v>
      </c>
      <c r="BI16" s="38"/>
      <c r="BJ16" s="38">
        <v>0</v>
      </c>
      <c r="BK16" s="25">
        <f t="shared" si="16"/>
        <v>221</v>
      </c>
      <c r="BL16" s="38">
        <v>221</v>
      </c>
      <c r="BM16" s="38">
        <v>0</v>
      </c>
      <c r="BN16" s="38">
        <v>0</v>
      </c>
      <c r="BO16" s="38">
        <v>0</v>
      </c>
      <c r="BP16" s="25">
        <f t="shared" si="17"/>
        <v>0</v>
      </c>
      <c r="BQ16" s="39">
        <v>0</v>
      </c>
      <c r="BR16" s="39">
        <v>0</v>
      </c>
      <c r="BS16" s="39">
        <v>0</v>
      </c>
      <c r="BT16" s="39">
        <v>0</v>
      </c>
      <c r="BU16" s="39">
        <v>0</v>
      </c>
      <c r="BV16" s="39">
        <v>0</v>
      </c>
      <c r="BW16" s="38">
        <v>0</v>
      </c>
      <c r="BX16" s="38">
        <v>0</v>
      </c>
      <c r="BY16" s="25">
        <f t="shared" si="18"/>
        <v>36</v>
      </c>
      <c r="BZ16" s="38">
        <v>36</v>
      </c>
      <c r="CA16" s="38">
        <v>0</v>
      </c>
      <c r="CB16" s="38">
        <v>0</v>
      </c>
      <c r="CC16" s="38">
        <v>0</v>
      </c>
      <c r="CD16" s="38">
        <v>0</v>
      </c>
      <c r="CE16" s="38">
        <v>0</v>
      </c>
      <c r="CF16" s="25">
        <f t="shared" si="19"/>
        <v>0</v>
      </c>
      <c r="CG16" s="38">
        <v>0</v>
      </c>
      <c r="CH16" s="38">
        <v>0</v>
      </c>
      <c r="CI16" s="25">
        <f t="shared" si="20"/>
        <v>0</v>
      </c>
      <c r="CJ16" s="38">
        <v>0</v>
      </c>
      <c r="CK16" s="38">
        <v>0</v>
      </c>
      <c r="CL16" s="25">
        <f t="shared" si="21"/>
        <v>0</v>
      </c>
      <c r="CM16" s="38">
        <v>0</v>
      </c>
      <c r="CN16" s="38">
        <v>0</v>
      </c>
      <c r="CO16" s="25">
        <f t="shared" si="22"/>
        <v>0</v>
      </c>
      <c r="CP16" s="38">
        <v>0</v>
      </c>
      <c r="CQ16" s="38">
        <v>0</v>
      </c>
      <c r="CR16" s="25">
        <f t="shared" si="23"/>
        <v>0</v>
      </c>
      <c r="CS16" s="38">
        <v>0</v>
      </c>
      <c r="CT16" s="38">
        <v>0</v>
      </c>
      <c r="CU16" s="38">
        <v>0</v>
      </c>
      <c r="CV16" s="40"/>
      <c r="CW16" s="27">
        <f t="shared" si="24"/>
        <v>623</v>
      </c>
      <c r="CX16" s="25">
        <f t="shared" si="25"/>
        <v>547</v>
      </c>
      <c r="CY16" s="25">
        <f t="shared" si="26"/>
        <v>76</v>
      </c>
    </row>
    <row r="17" spans="1:103" ht="31.5" x14ac:dyDescent="0.25">
      <c r="A17" s="12" t="s">
        <v>115</v>
      </c>
      <c r="B17" s="25">
        <f t="shared" si="0"/>
        <v>0</v>
      </c>
      <c r="C17" s="38">
        <v>0</v>
      </c>
      <c r="D17" s="38"/>
      <c r="E17" s="38">
        <v>0</v>
      </c>
      <c r="F17" s="25">
        <f t="shared" si="1"/>
        <v>0</v>
      </c>
      <c r="G17" s="38">
        <v>0</v>
      </c>
      <c r="H17" s="38">
        <v>0</v>
      </c>
      <c r="I17" s="25">
        <f t="shared" si="2"/>
        <v>0</v>
      </c>
      <c r="J17" s="38">
        <v>0</v>
      </c>
      <c r="K17" s="38">
        <v>0</v>
      </c>
      <c r="L17" s="25">
        <f t="shared" si="3"/>
        <v>0</v>
      </c>
      <c r="M17" s="38">
        <v>0</v>
      </c>
      <c r="N17" s="38">
        <v>0</v>
      </c>
      <c r="O17" s="25">
        <f t="shared" si="4"/>
        <v>0</v>
      </c>
      <c r="P17" s="38">
        <v>0</v>
      </c>
      <c r="Q17" s="38">
        <v>0</v>
      </c>
      <c r="R17" s="25">
        <f t="shared" si="5"/>
        <v>0</v>
      </c>
      <c r="S17" s="38">
        <v>0</v>
      </c>
      <c r="T17" s="38">
        <v>0</v>
      </c>
      <c r="U17" s="25">
        <f t="shared" si="6"/>
        <v>0</v>
      </c>
      <c r="V17" s="38">
        <v>0</v>
      </c>
      <c r="W17" s="38">
        <v>0</v>
      </c>
      <c r="X17" s="25">
        <f t="shared" si="7"/>
        <v>0</v>
      </c>
      <c r="Y17" s="38">
        <v>0</v>
      </c>
      <c r="Z17" s="38">
        <v>0</v>
      </c>
      <c r="AA17" s="38">
        <v>295</v>
      </c>
      <c r="AB17" s="38">
        <v>658</v>
      </c>
      <c r="AC17" s="38">
        <v>0</v>
      </c>
      <c r="AD17" s="25">
        <f t="shared" si="8"/>
        <v>0</v>
      </c>
      <c r="AE17" s="38">
        <v>0</v>
      </c>
      <c r="AF17" s="38">
        <v>0</v>
      </c>
      <c r="AG17" s="25">
        <f t="shared" si="9"/>
        <v>0</v>
      </c>
      <c r="AH17" s="38">
        <v>0</v>
      </c>
      <c r="AI17" s="38">
        <v>0</v>
      </c>
      <c r="AJ17" s="25">
        <f t="shared" si="10"/>
        <v>0</v>
      </c>
      <c r="AK17" s="38">
        <v>0</v>
      </c>
      <c r="AL17" s="38">
        <v>0</v>
      </c>
      <c r="AM17" s="25">
        <f t="shared" si="11"/>
        <v>0</v>
      </c>
      <c r="AN17" s="38">
        <v>0</v>
      </c>
      <c r="AO17" s="38">
        <v>0</v>
      </c>
      <c r="AP17" s="25">
        <f t="shared" si="12"/>
        <v>0</v>
      </c>
      <c r="AQ17" s="38">
        <v>0</v>
      </c>
      <c r="AR17" s="38">
        <v>0</v>
      </c>
      <c r="AS17" s="25">
        <f t="shared" si="13"/>
        <v>0</v>
      </c>
      <c r="AT17" s="38">
        <v>0</v>
      </c>
      <c r="AU17" s="38">
        <v>0</v>
      </c>
      <c r="AV17" s="25">
        <f t="shared" si="14"/>
        <v>0</v>
      </c>
      <c r="AW17" s="38">
        <v>0</v>
      </c>
      <c r="AX17" s="38">
        <v>0</v>
      </c>
      <c r="AY17" s="25">
        <f t="shared" si="15"/>
        <v>0</v>
      </c>
      <c r="AZ17" s="38">
        <v>0</v>
      </c>
      <c r="BA17" s="38">
        <v>0</v>
      </c>
      <c r="BB17" s="39">
        <v>0</v>
      </c>
      <c r="BC17" s="38">
        <v>0</v>
      </c>
      <c r="BD17" s="38"/>
      <c r="BE17" s="38"/>
      <c r="BF17" s="38">
        <v>0</v>
      </c>
      <c r="BG17" s="39">
        <v>0</v>
      </c>
      <c r="BH17" s="38">
        <v>0</v>
      </c>
      <c r="BI17" s="38"/>
      <c r="BJ17" s="38">
        <v>0</v>
      </c>
      <c r="BK17" s="25">
        <f t="shared" si="16"/>
        <v>265</v>
      </c>
      <c r="BL17" s="38">
        <v>265</v>
      </c>
      <c r="BM17" s="38">
        <v>0</v>
      </c>
      <c r="BN17" s="38">
        <v>0</v>
      </c>
      <c r="BO17" s="38">
        <v>0</v>
      </c>
      <c r="BP17" s="25">
        <f t="shared" si="17"/>
        <v>0</v>
      </c>
      <c r="BQ17" s="39">
        <v>0</v>
      </c>
      <c r="BR17" s="39">
        <v>0</v>
      </c>
      <c r="BS17" s="39">
        <v>0</v>
      </c>
      <c r="BT17" s="39">
        <v>0</v>
      </c>
      <c r="BU17" s="39">
        <v>0</v>
      </c>
      <c r="BV17" s="39">
        <v>0</v>
      </c>
      <c r="BW17" s="38">
        <v>0</v>
      </c>
      <c r="BX17" s="38">
        <v>0</v>
      </c>
      <c r="BY17" s="25">
        <f t="shared" si="18"/>
        <v>140</v>
      </c>
      <c r="BZ17" s="38">
        <v>140</v>
      </c>
      <c r="CA17" s="38">
        <v>0</v>
      </c>
      <c r="CB17" s="38">
        <v>0</v>
      </c>
      <c r="CC17" s="38">
        <v>0</v>
      </c>
      <c r="CD17" s="38">
        <v>0</v>
      </c>
      <c r="CE17" s="38">
        <v>0</v>
      </c>
      <c r="CF17" s="25">
        <f t="shared" si="19"/>
        <v>0</v>
      </c>
      <c r="CG17" s="38">
        <v>0</v>
      </c>
      <c r="CH17" s="38">
        <v>0</v>
      </c>
      <c r="CI17" s="25">
        <f t="shared" si="20"/>
        <v>0</v>
      </c>
      <c r="CJ17" s="38">
        <v>0</v>
      </c>
      <c r="CK17" s="38">
        <v>0</v>
      </c>
      <c r="CL17" s="25">
        <f t="shared" si="21"/>
        <v>0</v>
      </c>
      <c r="CM17" s="38">
        <v>0</v>
      </c>
      <c r="CN17" s="38">
        <v>0</v>
      </c>
      <c r="CO17" s="25">
        <f t="shared" si="22"/>
        <v>0</v>
      </c>
      <c r="CP17" s="38">
        <v>0</v>
      </c>
      <c r="CQ17" s="38">
        <v>0</v>
      </c>
      <c r="CR17" s="25">
        <f t="shared" si="23"/>
        <v>316</v>
      </c>
      <c r="CS17" s="38">
        <v>158</v>
      </c>
      <c r="CT17" s="38">
        <v>158</v>
      </c>
      <c r="CU17" s="38">
        <v>0</v>
      </c>
      <c r="CV17" s="40"/>
      <c r="CW17" s="27">
        <f t="shared" si="24"/>
        <v>1674</v>
      </c>
      <c r="CX17" s="25">
        <f t="shared" si="25"/>
        <v>1221</v>
      </c>
      <c r="CY17" s="25">
        <f t="shared" si="26"/>
        <v>453</v>
      </c>
    </row>
    <row r="18" spans="1:103" ht="31.5" x14ac:dyDescent="0.25">
      <c r="A18" s="12" t="s">
        <v>116</v>
      </c>
      <c r="B18" s="25">
        <f t="shared" si="0"/>
        <v>0</v>
      </c>
      <c r="C18" s="38">
        <v>0</v>
      </c>
      <c r="D18" s="38"/>
      <c r="E18" s="38">
        <v>0</v>
      </c>
      <c r="F18" s="25">
        <f t="shared" si="1"/>
        <v>0</v>
      </c>
      <c r="G18" s="38">
        <v>0</v>
      </c>
      <c r="H18" s="38">
        <v>0</v>
      </c>
      <c r="I18" s="25">
        <f t="shared" si="2"/>
        <v>0</v>
      </c>
      <c r="J18" s="38">
        <v>0</v>
      </c>
      <c r="K18" s="38">
        <v>0</v>
      </c>
      <c r="L18" s="25">
        <f t="shared" si="3"/>
        <v>0</v>
      </c>
      <c r="M18" s="38">
        <v>0</v>
      </c>
      <c r="N18" s="38">
        <v>0</v>
      </c>
      <c r="O18" s="25">
        <f t="shared" si="4"/>
        <v>0</v>
      </c>
      <c r="P18" s="38">
        <v>0</v>
      </c>
      <c r="Q18" s="38">
        <v>0</v>
      </c>
      <c r="R18" s="25">
        <f t="shared" si="5"/>
        <v>0</v>
      </c>
      <c r="S18" s="38">
        <v>0</v>
      </c>
      <c r="T18" s="38">
        <v>0</v>
      </c>
      <c r="U18" s="25">
        <f t="shared" si="6"/>
        <v>0</v>
      </c>
      <c r="V18" s="38">
        <v>0</v>
      </c>
      <c r="W18" s="38">
        <v>0</v>
      </c>
      <c r="X18" s="25">
        <f t="shared" si="7"/>
        <v>0</v>
      </c>
      <c r="Y18" s="38">
        <v>0</v>
      </c>
      <c r="Z18" s="38">
        <v>0</v>
      </c>
      <c r="AA18" s="38">
        <v>204</v>
      </c>
      <c r="AB18" s="38">
        <v>411</v>
      </c>
      <c r="AC18" s="38">
        <v>0</v>
      </c>
      <c r="AD18" s="25">
        <f t="shared" si="8"/>
        <v>0</v>
      </c>
      <c r="AE18" s="38">
        <v>0</v>
      </c>
      <c r="AF18" s="38">
        <v>0</v>
      </c>
      <c r="AG18" s="25">
        <f t="shared" si="9"/>
        <v>0</v>
      </c>
      <c r="AH18" s="38">
        <v>0</v>
      </c>
      <c r="AI18" s="38">
        <v>0</v>
      </c>
      <c r="AJ18" s="25">
        <f t="shared" si="10"/>
        <v>0</v>
      </c>
      <c r="AK18" s="38">
        <v>0</v>
      </c>
      <c r="AL18" s="38">
        <v>0</v>
      </c>
      <c r="AM18" s="25">
        <f t="shared" si="11"/>
        <v>0</v>
      </c>
      <c r="AN18" s="38">
        <v>0</v>
      </c>
      <c r="AO18" s="38">
        <v>0</v>
      </c>
      <c r="AP18" s="25">
        <f t="shared" si="12"/>
        <v>0</v>
      </c>
      <c r="AQ18" s="38">
        <v>0</v>
      </c>
      <c r="AR18" s="38">
        <v>0</v>
      </c>
      <c r="AS18" s="25">
        <f t="shared" si="13"/>
        <v>0</v>
      </c>
      <c r="AT18" s="38">
        <v>0</v>
      </c>
      <c r="AU18" s="38">
        <v>0</v>
      </c>
      <c r="AV18" s="25">
        <f t="shared" si="14"/>
        <v>0</v>
      </c>
      <c r="AW18" s="38">
        <v>0</v>
      </c>
      <c r="AX18" s="38">
        <v>0</v>
      </c>
      <c r="AY18" s="25">
        <f t="shared" si="15"/>
        <v>0</v>
      </c>
      <c r="AZ18" s="38">
        <v>0</v>
      </c>
      <c r="BA18" s="38">
        <v>0</v>
      </c>
      <c r="BB18" s="39">
        <v>0</v>
      </c>
      <c r="BC18" s="38">
        <v>0</v>
      </c>
      <c r="BD18" s="38"/>
      <c r="BE18" s="38"/>
      <c r="BF18" s="38">
        <v>0</v>
      </c>
      <c r="BG18" s="39">
        <v>0</v>
      </c>
      <c r="BH18" s="38">
        <v>0</v>
      </c>
      <c r="BI18" s="38"/>
      <c r="BJ18" s="38">
        <v>0</v>
      </c>
      <c r="BK18" s="25">
        <f t="shared" si="16"/>
        <v>240</v>
      </c>
      <c r="BL18" s="38">
        <v>240</v>
      </c>
      <c r="BM18" s="38">
        <v>0</v>
      </c>
      <c r="BN18" s="38">
        <v>0</v>
      </c>
      <c r="BO18" s="38">
        <v>0</v>
      </c>
      <c r="BP18" s="25">
        <f t="shared" si="17"/>
        <v>0</v>
      </c>
      <c r="BQ18" s="39">
        <v>0</v>
      </c>
      <c r="BR18" s="39">
        <v>0</v>
      </c>
      <c r="BS18" s="39">
        <v>0</v>
      </c>
      <c r="BT18" s="39">
        <v>0</v>
      </c>
      <c r="BU18" s="39">
        <v>0</v>
      </c>
      <c r="BV18" s="39">
        <v>0</v>
      </c>
      <c r="BW18" s="38">
        <v>0</v>
      </c>
      <c r="BX18" s="38">
        <v>0</v>
      </c>
      <c r="BY18" s="25">
        <f t="shared" si="18"/>
        <v>81</v>
      </c>
      <c r="BZ18" s="38">
        <v>81</v>
      </c>
      <c r="CA18" s="38">
        <v>0</v>
      </c>
      <c r="CB18" s="38">
        <v>0</v>
      </c>
      <c r="CC18" s="38">
        <v>0</v>
      </c>
      <c r="CD18" s="38">
        <v>0</v>
      </c>
      <c r="CE18" s="38">
        <v>0</v>
      </c>
      <c r="CF18" s="25">
        <f t="shared" si="19"/>
        <v>0</v>
      </c>
      <c r="CG18" s="38">
        <v>0</v>
      </c>
      <c r="CH18" s="38">
        <v>0</v>
      </c>
      <c r="CI18" s="25">
        <f t="shared" si="20"/>
        <v>0</v>
      </c>
      <c r="CJ18" s="38">
        <v>0</v>
      </c>
      <c r="CK18" s="38">
        <v>0</v>
      </c>
      <c r="CL18" s="25">
        <f t="shared" si="21"/>
        <v>0</v>
      </c>
      <c r="CM18" s="38">
        <v>0</v>
      </c>
      <c r="CN18" s="38">
        <v>0</v>
      </c>
      <c r="CO18" s="25">
        <f t="shared" si="22"/>
        <v>0</v>
      </c>
      <c r="CP18" s="38">
        <v>0</v>
      </c>
      <c r="CQ18" s="38">
        <v>0</v>
      </c>
      <c r="CR18" s="25">
        <f t="shared" si="23"/>
        <v>0</v>
      </c>
      <c r="CS18" s="38">
        <v>0</v>
      </c>
      <c r="CT18" s="38">
        <v>0</v>
      </c>
      <c r="CU18" s="38">
        <v>0</v>
      </c>
      <c r="CV18" s="40"/>
      <c r="CW18" s="27">
        <f t="shared" si="24"/>
        <v>936</v>
      </c>
      <c r="CX18" s="25">
        <f t="shared" si="25"/>
        <v>732</v>
      </c>
      <c r="CY18" s="25">
        <f t="shared" si="26"/>
        <v>204</v>
      </c>
    </row>
    <row r="19" spans="1:103" ht="31.5" x14ac:dyDescent="0.25">
      <c r="A19" s="12" t="s">
        <v>117</v>
      </c>
      <c r="B19" s="25">
        <f t="shared" si="0"/>
        <v>0</v>
      </c>
      <c r="C19" s="38">
        <v>0</v>
      </c>
      <c r="D19" s="38"/>
      <c r="E19" s="38">
        <v>0</v>
      </c>
      <c r="F19" s="25">
        <f t="shared" si="1"/>
        <v>0</v>
      </c>
      <c r="G19" s="38">
        <v>0</v>
      </c>
      <c r="H19" s="38">
        <v>0</v>
      </c>
      <c r="I19" s="25">
        <f t="shared" si="2"/>
        <v>0</v>
      </c>
      <c r="J19" s="38">
        <v>0</v>
      </c>
      <c r="K19" s="38">
        <v>0</v>
      </c>
      <c r="L19" s="25">
        <f t="shared" si="3"/>
        <v>0</v>
      </c>
      <c r="M19" s="38">
        <v>0</v>
      </c>
      <c r="N19" s="38">
        <v>0</v>
      </c>
      <c r="O19" s="25">
        <f t="shared" si="4"/>
        <v>0</v>
      </c>
      <c r="P19" s="38">
        <v>0</v>
      </c>
      <c r="Q19" s="38">
        <v>0</v>
      </c>
      <c r="R19" s="25">
        <f t="shared" si="5"/>
        <v>0</v>
      </c>
      <c r="S19" s="38">
        <v>0</v>
      </c>
      <c r="T19" s="38">
        <v>0</v>
      </c>
      <c r="U19" s="25">
        <f t="shared" si="6"/>
        <v>0</v>
      </c>
      <c r="V19" s="38">
        <v>0</v>
      </c>
      <c r="W19" s="38">
        <v>0</v>
      </c>
      <c r="X19" s="25">
        <f t="shared" si="7"/>
        <v>0</v>
      </c>
      <c r="Y19" s="38">
        <v>0</v>
      </c>
      <c r="Z19" s="38">
        <v>0</v>
      </c>
      <c r="AA19" s="38">
        <v>177</v>
      </c>
      <c r="AB19" s="38">
        <v>427</v>
      </c>
      <c r="AC19" s="38">
        <v>0</v>
      </c>
      <c r="AD19" s="25">
        <f t="shared" si="8"/>
        <v>0</v>
      </c>
      <c r="AE19" s="38">
        <v>0</v>
      </c>
      <c r="AF19" s="38">
        <v>0</v>
      </c>
      <c r="AG19" s="25">
        <f t="shared" si="9"/>
        <v>0</v>
      </c>
      <c r="AH19" s="38">
        <v>0</v>
      </c>
      <c r="AI19" s="38">
        <v>0</v>
      </c>
      <c r="AJ19" s="25">
        <f t="shared" si="10"/>
        <v>0</v>
      </c>
      <c r="AK19" s="38">
        <v>0</v>
      </c>
      <c r="AL19" s="38">
        <v>0</v>
      </c>
      <c r="AM19" s="25">
        <f t="shared" si="11"/>
        <v>0</v>
      </c>
      <c r="AN19" s="38">
        <v>0</v>
      </c>
      <c r="AO19" s="38">
        <v>0</v>
      </c>
      <c r="AP19" s="25">
        <f t="shared" si="12"/>
        <v>0</v>
      </c>
      <c r="AQ19" s="38">
        <v>0</v>
      </c>
      <c r="AR19" s="38">
        <v>0</v>
      </c>
      <c r="AS19" s="25">
        <f t="shared" si="13"/>
        <v>0</v>
      </c>
      <c r="AT19" s="38">
        <v>0</v>
      </c>
      <c r="AU19" s="38">
        <v>0</v>
      </c>
      <c r="AV19" s="25">
        <f t="shared" si="14"/>
        <v>0</v>
      </c>
      <c r="AW19" s="38">
        <v>0</v>
      </c>
      <c r="AX19" s="38">
        <v>0</v>
      </c>
      <c r="AY19" s="25">
        <f t="shared" si="15"/>
        <v>0</v>
      </c>
      <c r="AZ19" s="38">
        <v>0</v>
      </c>
      <c r="BA19" s="38">
        <v>0</v>
      </c>
      <c r="BB19" s="39">
        <v>0</v>
      </c>
      <c r="BC19" s="38">
        <v>0</v>
      </c>
      <c r="BD19" s="38"/>
      <c r="BE19" s="38"/>
      <c r="BF19" s="38">
        <v>0</v>
      </c>
      <c r="BG19" s="39">
        <v>0</v>
      </c>
      <c r="BH19" s="38">
        <v>0</v>
      </c>
      <c r="BI19" s="38"/>
      <c r="BJ19" s="38">
        <v>0</v>
      </c>
      <c r="BK19" s="25">
        <f t="shared" si="16"/>
        <v>306</v>
      </c>
      <c r="BL19" s="38">
        <v>306</v>
      </c>
      <c r="BM19" s="38">
        <v>0</v>
      </c>
      <c r="BN19" s="38">
        <v>0</v>
      </c>
      <c r="BO19" s="38">
        <v>0</v>
      </c>
      <c r="BP19" s="25">
        <f t="shared" si="17"/>
        <v>0</v>
      </c>
      <c r="BQ19" s="39">
        <v>0</v>
      </c>
      <c r="BR19" s="39">
        <v>0</v>
      </c>
      <c r="BS19" s="39">
        <v>0</v>
      </c>
      <c r="BT19" s="39">
        <v>0</v>
      </c>
      <c r="BU19" s="39">
        <v>0</v>
      </c>
      <c r="BV19" s="39">
        <v>0</v>
      </c>
      <c r="BW19" s="38">
        <v>0</v>
      </c>
      <c r="BX19" s="38">
        <v>0</v>
      </c>
      <c r="BY19" s="25">
        <f t="shared" si="18"/>
        <v>46</v>
      </c>
      <c r="BZ19" s="38">
        <v>46</v>
      </c>
      <c r="CA19" s="38">
        <v>0</v>
      </c>
      <c r="CB19" s="38">
        <v>0</v>
      </c>
      <c r="CC19" s="38">
        <v>0</v>
      </c>
      <c r="CD19" s="38">
        <v>0</v>
      </c>
      <c r="CE19" s="38">
        <v>0</v>
      </c>
      <c r="CF19" s="25">
        <f t="shared" si="19"/>
        <v>0</v>
      </c>
      <c r="CG19" s="38">
        <v>0</v>
      </c>
      <c r="CH19" s="38">
        <v>0</v>
      </c>
      <c r="CI19" s="25">
        <f t="shared" si="20"/>
        <v>0</v>
      </c>
      <c r="CJ19" s="38">
        <v>0</v>
      </c>
      <c r="CK19" s="38">
        <v>0</v>
      </c>
      <c r="CL19" s="25">
        <f t="shared" si="21"/>
        <v>0</v>
      </c>
      <c r="CM19" s="38">
        <v>0</v>
      </c>
      <c r="CN19" s="38">
        <v>0</v>
      </c>
      <c r="CO19" s="25">
        <f t="shared" si="22"/>
        <v>0</v>
      </c>
      <c r="CP19" s="38">
        <v>0</v>
      </c>
      <c r="CQ19" s="38">
        <v>0</v>
      </c>
      <c r="CR19" s="25">
        <f t="shared" si="23"/>
        <v>216</v>
      </c>
      <c r="CS19" s="38">
        <v>90</v>
      </c>
      <c r="CT19" s="38">
        <v>126</v>
      </c>
      <c r="CU19" s="38">
        <v>0</v>
      </c>
      <c r="CV19" s="40"/>
      <c r="CW19" s="27">
        <f t="shared" si="24"/>
        <v>1172</v>
      </c>
      <c r="CX19" s="25">
        <f t="shared" si="25"/>
        <v>869</v>
      </c>
      <c r="CY19" s="25">
        <f t="shared" si="26"/>
        <v>303</v>
      </c>
    </row>
    <row r="20" spans="1:103" ht="31.5" x14ac:dyDescent="0.25">
      <c r="A20" s="12" t="s">
        <v>118</v>
      </c>
      <c r="B20" s="25">
        <f t="shared" si="0"/>
        <v>465</v>
      </c>
      <c r="C20" s="38">
        <v>465</v>
      </c>
      <c r="D20" s="38"/>
      <c r="E20" s="38">
        <v>0</v>
      </c>
      <c r="F20" s="25">
        <f t="shared" si="1"/>
        <v>0</v>
      </c>
      <c r="G20" s="38">
        <v>0</v>
      </c>
      <c r="H20" s="38">
        <v>0</v>
      </c>
      <c r="I20" s="25">
        <f t="shared" si="2"/>
        <v>0</v>
      </c>
      <c r="J20" s="38">
        <v>0</v>
      </c>
      <c r="K20" s="38">
        <v>0</v>
      </c>
      <c r="L20" s="25">
        <f t="shared" si="3"/>
        <v>0</v>
      </c>
      <c r="M20" s="38">
        <v>0</v>
      </c>
      <c r="N20" s="38">
        <v>0</v>
      </c>
      <c r="O20" s="25">
        <f t="shared" si="4"/>
        <v>0</v>
      </c>
      <c r="P20" s="38">
        <v>0</v>
      </c>
      <c r="Q20" s="38">
        <v>0</v>
      </c>
      <c r="R20" s="25">
        <f t="shared" si="5"/>
        <v>0</v>
      </c>
      <c r="S20" s="38">
        <v>0</v>
      </c>
      <c r="T20" s="38">
        <v>0</v>
      </c>
      <c r="U20" s="25">
        <f t="shared" si="6"/>
        <v>0</v>
      </c>
      <c r="V20" s="38">
        <v>0</v>
      </c>
      <c r="W20" s="38">
        <v>0</v>
      </c>
      <c r="X20" s="25">
        <f t="shared" si="7"/>
        <v>0</v>
      </c>
      <c r="Y20" s="38">
        <v>0</v>
      </c>
      <c r="Z20" s="38">
        <v>0</v>
      </c>
      <c r="AA20" s="38">
        <v>528</v>
      </c>
      <c r="AB20" s="38">
        <v>779</v>
      </c>
      <c r="AC20" s="38">
        <v>0</v>
      </c>
      <c r="AD20" s="25">
        <f t="shared" si="8"/>
        <v>0</v>
      </c>
      <c r="AE20" s="38">
        <v>0</v>
      </c>
      <c r="AF20" s="38">
        <v>0</v>
      </c>
      <c r="AG20" s="25">
        <f t="shared" si="9"/>
        <v>0</v>
      </c>
      <c r="AH20" s="38">
        <v>0</v>
      </c>
      <c r="AI20" s="38">
        <v>0</v>
      </c>
      <c r="AJ20" s="25">
        <f t="shared" si="10"/>
        <v>0</v>
      </c>
      <c r="AK20" s="38">
        <v>0</v>
      </c>
      <c r="AL20" s="38">
        <v>0</v>
      </c>
      <c r="AM20" s="25">
        <f t="shared" si="11"/>
        <v>0</v>
      </c>
      <c r="AN20" s="38">
        <v>0</v>
      </c>
      <c r="AO20" s="38">
        <v>0</v>
      </c>
      <c r="AP20" s="25">
        <f t="shared" si="12"/>
        <v>0</v>
      </c>
      <c r="AQ20" s="38">
        <v>0</v>
      </c>
      <c r="AR20" s="38">
        <v>0</v>
      </c>
      <c r="AS20" s="25">
        <f t="shared" si="13"/>
        <v>0</v>
      </c>
      <c r="AT20" s="38">
        <v>0</v>
      </c>
      <c r="AU20" s="38">
        <v>0</v>
      </c>
      <c r="AV20" s="25">
        <f t="shared" si="14"/>
        <v>0</v>
      </c>
      <c r="AW20" s="38">
        <v>0</v>
      </c>
      <c r="AX20" s="38">
        <v>0</v>
      </c>
      <c r="AY20" s="25">
        <f t="shared" si="15"/>
        <v>0</v>
      </c>
      <c r="AZ20" s="38">
        <v>0</v>
      </c>
      <c r="BA20" s="38">
        <v>0</v>
      </c>
      <c r="BB20" s="39">
        <v>0</v>
      </c>
      <c r="BC20" s="38">
        <v>0</v>
      </c>
      <c r="BD20" s="38"/>
      <c r="BE20" s="38"/>
      <c r="BF20" s="38">
        <v>0</v>
      </c>
      <c r="BG20" s="39">
        <v>0</v>
      </c>
      <c r="BH20" s="38">
        <v>0</v>
      </c>
      <c r="BI20" s="38"/>
      <c r="BJ20" s="38">
        <v>0</v>
      </c>
      <c r="BK20" s="25">
        <f t="shared" si="16"/>
        <v>742</v>
      </c>
      <c r="BL20" s="38">
        <v>742</v>
      </c>
      <c r="BM20" s="38">
        <v>0</v>
      </c>
      <c r="BN20" s="38">
        <v>0</v>
      </c>
      <c r="BO20" s="38">
        <v>0</v>
      </c>
      <c r="BP20" s="25">
        <f t="shared" si="17"/>
        <v>0</v>
      </c>
      <c r="BQ20" s="39">
        <v>0</v>
      </c>
      <c r="BR20" s="39">
        <v>0</v>
      </c>
      <c r="BS20" s="39">
        <v>0</v>
      </c>
      <c r="BT20" s="39">
        <v>0</v>
      </c>
      <c r="BU20" s="39">
        <v>0</v>
      </c>
      <c r="BV20" s="39">
        <v>0</v>
      </c>
      <c r="BW20" s="38">
        <v>0</v>
      </c>
      <c r="BX20" s="38">
        <v>0</v>
      </c>
      <c r="BY20" s="25">
        <f t="shared" si="18"/>
        <v>718</v>
      </c>
      <c r="BZ20" s="38">
        <v>242</v>
      </c>
      <c r="CA20" s="38">
        <v>0</v>
      </c>
      <c r="CB20" s="38">
        <v>168</v>
      </c>
      <c r="CC20" s="38">
        <v>168</v>
      </c>
      <c r="CD20" s="38">
        <v>140</v>
      </c>
      <c r="CE20" s="38">
        <v>0</v>
      </c>
      <c r="CF20" s="25">
        <f t="shared" si="19"/>
        <v>0</v>
      </c>
      <c r="CG20" s="38">
        <v>0</v>
      </c>
      <c r="CH20" s="38">
        <v>0</v>
      </c>
      <c r="CI20" s="25">
        <f t="shared" si="20"/>
        <v>0</v>
      </c>
      <c r="CJ20" s="38">
        <v>0</v>
      </c>
      <c r="CK20" s="38">
        <v>0</v>
      </c>
      <c r="CL20" s="25">
        <f t="shared" si="21"/>
        <v>412</v>
      </c>
      <c r="CM20" s="38">
        <v>412</v>
      </c>
      <c r="CN20" s="38">
        <v>0</v>
      </c>
      <c r="CO20" s="25">
        <f t="shared" si="22"/>
        <v>0</v>
      </c>
      <c r="CP20" s="38">
        <v>0</v>
      </c>
      <c r="CQ20" s="38">
        <v>0</v>
      </c>
      <c r="CR20" s="25">
        <f t="shared" si="23"/>
        <v>0</v>
      </c>
      <c r="CS20" s="38">
        <v>0</v>
      </c>
      <c r="CT20" s="38">
        <v>0</v>
      </c>
      <c r="CU20" s="38">
        <v>0</v>
      </c>
      <c r="CV20" s="40"/>
      <c r="CW20" s="27">
        <f t="shared" si="24"/>
        <v>3644</v>
      </c>
      <c r="CX20" s="25">
        <f t="shared" si="25"/>
        <v>3116</v>
      </c>
      <c r="CY20" s="25">
        <f t="shared" si="26"/>
        <v>528</v>
      </c>
    </row>
    <row r="21" spans="1:103" ht="31.5" x14ac:dyDescent="0.25">
      <c r="A21" s="12" t="s">
        <v>119</v>
      </c>
      <c r="B21" s="25">
        <f t="shared" si="0"/>
        <v>0</v>
      </c>
      <c r="C21" s="38">
        <v>0</v>
      </c>
      <c r="D21" s="38"/>
      <c r="E21" s="38">
        <v>0</v>
      </c>
      <c r="F21" s="25">
        <f t="shared" si="1"/>
        <v>0</v>
      </c>
      <c r="G21" s="38">
        <v>0</v>
      </c>
      <c r="H21" s="38">
        <v>0</v>
      </c>
      <c r="I21" s="25">
        <f t="shared" si="2"/>
        <v>0</v>
      </c>
      <c r="J21" s="38">
        <v>0</v>
      </c>
      <c r="K21" s="38">
        <v>0</v>
      </c>
      <c r="L21" s="25">
        <f t="shared" si="3"/>
        <v>0</v>
      </c>
      <c r="M21" s="38">
        <v>0</v>
      </c>
      <c r="N21" s="38">
        <v>0</v>
      </c>
      <c r="O21" s="25">
        <f t="shared" si="4"/>
        <v>0</v>
      </c>
      <c r="P21" s="38">
        <v>0</v>
      </c>
      <c r="Q21" s="38">
        <v>0</v>
      </c>
      <c r="R21" s="25">
        <f t="shared" si="5"/>
        <v>0</v>
      </c>
      <c r="S21" s="38">
        <v>0</v>
      </c>
      <c r="T21" s="38">
        <v>0</v>
      </c>
      <c r="U21" s="25">
        <f t="shared" si="6"/>
        <v>0</v>
      </c>
      <c r="V21" s="38">
        <v>0</v>
      </c>
      <c r="W21" s="38">
        <v>0</v>
      </c>
      <c r="X21" s="25">
        <f t="shared" si="7"/>
        <v>0</v>
      </c>
      <c r="Y21" s="38">
        <v>0</v>
      </c>
      <c r="Z21" s="38">
        <v>0</v>
      </c>
      <c r="AA21" s="38">
        <v>76</v>
      </c>
      <c r="AB21" s="38">
        <v>357</v>
      </c>
      <c r="AC21" s="38">
        <v>0</v>
      </c>
      <c r="AD21" s="25">
        <f t="shared" si="8"/>
        <v>0</v>
      </c>
      <c r="AE21" s="38">
        <v>0</v>
      </c>
      <c r="AF21" s="38">
        <v>0</v>
      </c>
      <c r="AG21" s="25">
        <f t="shared" si="9"/>
        <v>0</v>
      </c>
      <c r="AH21" s="38">
        <v>0</v>
      </c>
      <c r="AI21" s="38">
        <v>0</v>
      </c>
      <c r="AJ21" s="25">
        <f t="shared" si="10"/>
        <v>0</v>
      </c>
      <c r="AK21" s="38">
        <v>0</v>
      </c>
      <c r="AL21" s="38">
        <v>0</v>
      </c>
      <c r="AM21" s="25">
        <f t="shared" si="11"/>
        <v>0</v>
      </c>
      <c r="AN21" s="38">
        <v>0</v>
      </c>
      <c r="AO21" s="38">
        <v>0</v>
      </c>
      <c r="AP21" s="25">
        <f t="shared" si="12"/>
        <v>0</v>
      </c>
      <c r="AQ21" s="38">
        <v>0</v>
      </c>
      <c r="AR21" s="38">
        <v>0</v>
      </c>
      <c r="AS21" s="25">
        <f t="shared" si="13"/>
        <v>0</v>
      </c>
      <c r="AT21" s="38">
        <v>0</v>
      </c>
      <c r="AU21" s="38">
        <v>0</v>
      </c>
      <c r="AV21" s="25">
        <f t="shared" si="14"/>
        <v>0</v>
      </c>
      <c r="AW21" s="38">
        <v>0</v>
      </c>
      <c r="AX21" s="38">
        <v>0</v>
      </c>
      <c r="AY21" s="25">
        <f t="shared" si="15"/>
        <v>0</v>
      </c>
      <c r="AZ21" s="38">
        <v>0</v>
      </c>
      <c r="BA21" s="38">
        <v>0</v>
      </c>
      <c r="BB21" s="39">
        <v>0</v>
      </c>
      <c r="BC21" s="38">
        <v>0</v>
      </c>
      <c r="BD21" s="38"/>
      <c r="BE21" s="38"/>
      <c r="BF21" s="38">
        <v>0</v>
      </c>
      <c r="BG21" s="39">
        <v>0</v>
      </c>
      <c r="BH21" s="38">
        <v>0</v>
      </c>
      <c r="BI21" s="38"/>
      <c r="BJ21" s="38">
        <v>0</v>
      </c>
      <c r="BK21" s="25">
        <f t="shared" si="16"/>
        <v>318</v>
      </c>
      <c r="BL21" s="38">
        <v>318</v>
      </c>
      <c r="BM21" s="38">
        <v>0</v>
      </c>
      <c r="BN21" s="38">
        <v>0</v>
      </c>
      <c r="BO21" s="38">
        <v>0</v>
      </c>
      <c r="BP21" s="25">
        <f t="shared" si="17"/>
        <v>0</v>
      </c>
      <c r="BQ21" s="39">
        <v>0</v>
      </c>
      <c r="BR21" s="39">
        <v>0</v>
      </c>
      <c r="BS21" s="39">
        <v>0</v>
      </c>
      <c r="BT21" s="39">
        <v>0</v>
      </c>
      <c r="BU21" s="39">
        <v>0</v>
      </c>
      <c r="BV21" s="39">
        <v>0</v>
      </c>
      <c r="BW21" s="38">
        <v>0</v>
      </c>
      <c r="BX21" s="38">
        <v>0</v>
      </c>
      <c r="BY21" s="25">
        <f t="shared" si="18"/>
        <v>96</v>
      </c>
      <c r="BZ21" s="38">
        <v>48</v>
      </c>
      <c r="CA21" s="38">
        <v>0</v>
      </c>
      <c r="CB21" s="38">
        <v>48</v>
      </c>
      <c r="CC21" s="38">
        <v>0</v>
      </c>
      <c r="CD21" s="38">
        <v>0</v>
      </c>
      <c r="CE21" s="38">
        <v>0</v>
      </c>
      <c r="CF21" s="25">
        <f t="shared" si="19"/>
        <v>0</v>
      </c>
      <c r="CG21" s="38">
        <v>0</v>
      </c>
      <c r="CH21" s="38">
        <v>0</v>
      </c>
      <c r="CI21" s="25">
        <f t="shared" si="20"/>
        <v>0</v>
      </c>
      <c r="CJ21" s="38">
        <v>0</v>
      </c>
      <c r="CK21" s="38">
        <v>0</v>
      </c>
      <c r="CL21" s="25">
        <f t="shared" si="21"/>
        <v>0</v>
      </c>
      <c r="CM21" s="38">
        <v>0</v>
      </c>
      <c r="CN21" s="38">
        <v>0</v>
      </c>
      <c r="CO21" s="25">
        <f t="shared" si="22"/>
        <v>0</v>
      </c>
      <c r="CP21" s="38">
        <v>0</v>
      </c>
      <c r="CQ21" s="38">
        <v>0</v>
      </c>
      <c r="CR21" s="25">
        <f t="shared" si="23"/>
        <v>126</v>
      </c>
      <c r="CS21" s="38">
        <v>89</v>
      </c>
      <c r="CT21" s="38">
        <v>37</v>
      </c>
      <c r="CU21" s="38">
        <v>0</v>
      </c>
      <c r="CV21" s="40"/>
      <c r="CW21" s="27">
        <f t="shared" si="24"/>
        <v>973</v>
      </c>
      <c r="CX21" s="25">
        <f t="shared" si="25"/>
        <v>860</v>
      </c>
      <c r="CY21" s="25">
        <f t="shared" si="26"/>
        <v>113</v>
      </c>
    </row>
    <row r="22" spans="1:103" ht="31.5" x14ac:dyDescent="0.25">
      <c r="A22" s="12" t="s">
        <v>120</v>
      </c>
      <c r="B22" s="25">
        <f t="shared" si="0"/>
        <v>0</v>
      </c>
      <c r="C22" s="38">
        <v>0</v>
      </c>
      <c r="D22" s="38"/>
      <c r="E22" s="38">
        <v>0</v>
      </c>
      <c r="F22" s="25">
        <f t="shared" si="1"/>
        <v>0</v>
      </c>
      <c r="G22" s="38">
        <v>0</v>
      </c>
      <c r="H22" s="38">
        <v>0</v>
      </c>
      <c r="I22" s="25">
        <f t="shared" si="2"/>
        <v>0</v>
      </c>
      <c r="J22" s="38">
        <v>0</v>
      </c>
      <c r="K22" s="38">
        <v>0</v>
      </c>
      <c r="L22" s="25">
        <f t="shared" si="3"/>
        <v>0</v>
      </c>
      <c r="M22" s="38">
        <v>0</v>
      </c>
      <c r="N22" s="38">
        <v>0</v>
      </c>
      <c r="O22" s="25">
        <f t="shared" si="4"/>
        <v>0</v>
      </c>
      <c r="P22" s="38">
        <v>0</v>
      </c>
      <c r="Q22" s="38">
        <v>0</v>
      </c>
      <c r="R22" s="25">
        <f t="shared" si="5"/>
        <v>0</v>
      </c>
      <c r="S22" s="38">
        <v>0</v>
      </c>
      <c r="T22" s="38">
        <v>0</v>
      </c>
      <c r="U22" s="25">
        <f t="shared" si="6"/>
        <v>0</v>
      </c>
      <c r="V22" s="38">
        <v>0</v>
      </c>
      <c r="W22" s="38">
        <v>0</v>
      </c>
      <c r="X22" s="25">
        <f t="shared" si="7"/>
        <v>0</v>
      </c>
      <c r="Y22" s="38">
        <v>0</v>
      </c>
      <c r="Z22" s="38">
        <v>0</v>
      </c>
      <c r="AA22" s="38">
        <v>383</v>
      </c>
      <c r="AB22" s="38">
        <v>799</v>
      </c>
      <c r="AC22" s="38">
        <v>0</v>
      </c>
      <c r="AD22" s="25">
        <f t="shared" si="8"/>
        <v>373</v>
      </c>
      <c r="AE22" s="38">
        <v>373</v>
      </c>
      <c r="AF22" s="38">
        <v>0</v>
      </c>
      <c r="AG22" s="25">
        <f t="shared" si="9"/>
        <v>0</v>
      </c>
      <c r="AH22" s="38">
        <v>0</v>
      </c>
      <c r="AI22" s="38">
        <v>0</v>
      </c>
      <c r="AJ22" s="25">
        <f t="shared" si="10"/>
        <v>0</v>
      </c>
      <c r="AK22" s="38">
        <v>0</v>
      </c>
      <c r="AL22" s="38">
        <v>0</v>
      </c>
      <c r="AM22" s="25">
        <f t="shared" si="11"/>
        <v>0</v>
      </c>
      <c r="AN22" s="38">
        <v>0</v>
      </c>
      <c r="AO22" s="38">
        <v>0</v>
      </c>
      <c r="AP22" s="25">
        <f t="shared" si="12"/>
        <v>0</v>
      </c>
      <c r="AQ22" s="38">
        <v>0</v>
      </c>
      <c r="AR22" s="38">
        <v>0</v>
      </c>
      <c r="AS22" s="25">
        <f t="shared" si="13"/>
        <v>0</v>
      </c>
      <c r="AT22" s="38">
        <v>0</v>
      </c>
      <c r="AU22" s="38">
        <v>0</v>
      </c>
      <c r="AV22" s="25">
        <f t="shared" si="14"/>
        <v>0</v>
      </c>
      <c r="AW22" s="38">
        <v>0</v>
      </c>
      <c r="AX22" s="38">
        <v>0</v>
      </c>
      <c r="AY22" s="25">
        <f t="shared" si="15"/>
        <v>0</v>
      </c>
      <c r="AZ22" s="38">
        <v>0</v>
      </c>
      <c r="BA22" s="38">
        <v>0</v>
      </c>
      <c r="BB22" s="39">
        <v>0</v>
      </c>
      <c r="BC22" s="38">
        <v>0</v>
      </c>
      <c r="BD22" s="38"/>
      <c r="BE22" s="38"/>
      <c r="BF22" s="38">
        <v>0</v>
      </c>
      <c r="BG22" s="39">
        <v>0</v>
      </c>
      <c r="BH22" s="38">
        <v>0</v>
      </c>
      <c r="BI22" s="38"/>
      <c r="BJ22" s="38">
        <v>0</v>
      </c>
      <c r="BK22" s="25">
        <f t="shared" si="16"/>
        <v>682</v>
      </c>
      <c r="BL22" s="38">
        <v>682</v>
      </c>
      <c r="BM22" s="38">
        <v>0</v>
      </c>
      <c r="BN22" s="38"/>
      <c r="BO22" s="38"/>
      <c r="BP22" s="25">
        <f t="shared" si="17"/>
        <v>0</v>
      </c>
      <c r="BQ22" s="39"/>
      <c r="BR22" s="39"/>
      <c r="BS22" s="39"/>
      <c r="BT22" s="39"/>
      <c r="BU22" s="39"/>
      <c r="BV22" s="39"/>
      <c r="BW22" s="38"/>
      <c r="BX22" s="38"/>
      <c r="BY22" s="25">
        <f t="shared" si="18"/>
        <v>343</v>
      </c>
      <c r="BZ22" s="38">
        <v>225</v>
      </c>
      <c r="CA22" s="38"/>
      <c r="CB22" s="38"/>
      <c r="CC22" s="38">
        <v>118</v>
      </c>
      <c r="CD22" s="38"/>
      <c r="CE22" s="38"/>
      <c r="CF22" s="25">
        <f t="shared" si="19"/>
        <v>0</v>
      </c>
      <c r="CG22" s="38"/>
      <c r="CH22" s="38"/>
      <c r="CI22" s="25">
        <f t="shared" si="20"/>
        <v>0</v>
      </c>
      <c r="CJ22" s="38"/>
      <c r="CK22" s="38"/>
      <c r="CL22" s="25">
        <f t="shared" si="21"/>
        <v>0</v>
      </c>
      <c r="CM22" s="38"/>
      <c r="CN22" s="38"/>
      <c r="CO22" s="25">
        <f t="shared" si="22"/>
        <v>0</v>
      </c>
      <c r="CP22" s="38"/>
      <c r="CQ22" s="38"/>
      <c r="CR22" s="25">
        <f t="shared" si="23"/>
        <v>0</v>
      </c>
      <c r="CS22" s="38"/>
      <c r="CT22" s="38"/>
      <c r="CU22" s="38"/>
      <c r="CV22" s="40"/>
      <c r="CW22" s="27">
        <f t="shared" si="24"/>
        <v>2580</v>
      </c>
      <c r="CX22" s="25">
        <f t="shared" si="25"/>
        <v>2197</v>
      </c>
      <c r="CY22" s="25">
        <f t="shared" si="26"/>
        <v>383</v>
      </c>
    </row>
    <row r="23" spans="1:103" ht="47.25" x14ac:dyDescent="0.25">
      <c r="A23" s="12" t="s">
        <v>121</v>
      </c>
      <c r="B23" s="25">
        <f t="shared" si="0"/>
        <v>0</v>
      </c>
      <c r="C23" s="38">
        <v>0</v>
      </c>
      <c r="D23" s="38"/>
      <c r="E23" s="38">
        <v>0</v>
      </c>
      <c r="F23" s="25">
        <f t="shared" si="1"/>
        <v>0</v>
      </c>
      <c r="G23" s="38">
        <v>0</v>
      </c>
      <c r="H23" s="38">
        <v>0</v>
      </c>
      <c r="I23" s="25">
        <f t="shared" si="2"/>
        <v>0</v>
      </c>
      <c r="J23" s="38">
        <v>0</v>
      </c>
      <c r="K23" s="38">
        <v>0</v>
      </c>
      <c r="L23" s="25">
        <f t="shared" si="3"/>
        <v>0</v>
      </c>
      <c r="M23" s="38">
        <v>0</v>
      </c>
      <c r="N23" s="38">
        <v>0</v>
      </c>
      <c r="O23" s="25">
        <f t="shared" si="4"/>
        <v>0</v>
      </c>
      <c r="P23" s="38">
        <v>0</v>
      </c>
      <c r="Q23" s="38">
        <v>0</v>
      </c>
      <c r="R23" s="25">
        <f t="shared" si="5"/>
        <v>0</v>
      </c>
      <c r="S23" s="38">
        <v>0</v>
      </c>
      <c r="T23" s="38">
        <v>0</v>
      </c>
      <c r="U23" s="25">
        <f t="shared" si="6"/>
        <v>0</v>
      </c>
      <c r="V23" s="38">
        <v>0</v>
      </c>
      <c r="W23" s="38">
        <v>0</v>
      </c>
      <c r="X23" s="25">
        <f t="shared" si="7"/>
        <v>0</v>
      </c>
      <c r="Y23" s="38">
        <v>0</v>
      </c>
      <c r="Z23" s="38">
        <v>0</v>
      </c>
      <c r="AA23" s="38">
        <v>388</v>
      </c>
      <c r="AB23" s="38">
        <v>793</v>
      </c>
      <c r="AC23" s="38">
        <v>0</v>
      </c>
      <c r="AD23" s="25">
        <f t="shared" si="8"/>
        <v>0</v>
      </c>
      <c r="AE23" s="38">
        <v>0</v>
      </c>
      <c r="AF23" s="38">
        <v>0</v>
      </c>
      <c r="AG23" s="25">
        <f t="shared" si="9"/>
        <v>0</v>
      </c>
      <c r="AH23" s="38">
        <v>0</v>
      </c>
      <c r="AI23" s="38">
        <v>0</v>
      </c>
      <c r="AJ23" s="25">
        <f t="shared" si="10"/>
        <v>0</v>
      </c>
      <c r="AK23" s="38">
        <v>0</v>
      </c>
      <c r="AL23" s="38">
        <v>0</v>
      </c>
      <c r="AM23" s="25">
        <f t="shared" si="11"/>
        <v>0</v>
      </c>
      <c r="AN23" s="38">
        <v>0</v>
      </c>
      <c r="AO23" s="38">
        <v>0</v>
      </c>
      <c r="AP23" s="25">
        <f t="shared" si="12"/>
        <v>0</v>
      </c>
      <c r="AQ23" s="38">
        <v>0</v>
      </c>
      <c r="AR23" s="38">
        <v>0</v>
      </c>
      <c r="AS23" s="25">
        <f t="shared" si="13"/>
        <v>0</v>
      </c>
      <c r="AT23" s="38">
        <v>0</v>
      </c>
      <c r="AU23" s="38">
        <v>0</v>
      </c>
      <c r="AV23" s="25">
        <f t="shared" si="14"/>
        <v>0</v>
      </c>
      <c r="AW23" s="38">
        <v>0</v>
      </c>
      <c r="AX23" s="38">
        <v>0</v>
      </c>
      <c r="AY23" s="25">
        <f t="shared" si="15"/>
        <v>0</v>
      </c>
      <c r="AZ23" s="38">
        <v>0</v>
      </c>
      <c r="BA23" s="38">
        <v>0</v>
      </c>
      <c r="BB23" s="39">
        <v>0</v>
      </c>
      <c r="BC23" s="38">
        <v>0</v>
      </c>
      <c r="BD23" s="38"/>
      <c r="BE23" s="38"/>
      <c r="BF23" s="38">
        <v>0</v>
      </c>
      <c r="BG23" s="39">
        <v>0</v>
      </c>
      <c r="BH23" s="38">
        <v>0</v>
      </c>
      <c r="BI23" s="38"/>
      <c r="BJ23" s="38">
        <v>0</v>
      </c>
      <c r="BK23" s="25">
        <f t="shared" si="16"/>
        <v>742</v>
      </c>
      <c r="BL23" s="38">
        <v>725</v>
      </c>
      <c r="BM23" s="38">
        <v>17</v>
      </c>
      <c r="BN23" s="38">
        <v>0</v>
      </c>
      <c r="BO23" s="38">
        <v>0</v>
      </c>
      <c r="BP23" s="25">
        <f t="shared" si="17"/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39">
        <v>0</v>
      </c>
      <c r="BW23" s="38">
        <v>0</v>
      </c>
      <c r="BX23" s="38">
        <v>0</v>
      </c>
      <c r="BY23" s="25">
        <f t="shared" si="18"/>
        <v>403</v>
      </c>
      <c r="BZ23" s="38">
        <v>353</v>
      </c>
      <c r="CA23" s="38">
        <v>0</v>
      </c>
      <c r="CB23" s="38">
        <v>47</v>
      </c>
      <c r="CC23" s="38">
        <v>0</v>
      </c>
      <c r="CD23" s="38">
        <v>3</v>
      </c>
      <c r="CE23" s="38">
        <v>0</v>
      </c>
      <c r="CF23" s="25">
        <f t="shared" si="19"/>
        <v>0</v>
      </c>
      <c r="CG23" s="38">
        <v>0</v>
      </c>
      <c r="CH23" s="38">
        <v>0</v>
      </c>
      <c r="CI23" s="25">
        <f t="shared" si="20"/>
        <v>0</v>
      </c>
      <c r="CJ23" s="38">
        <v>0</v>
      </c>
      <c r="CK23" s="38">
        <v>0</v>
      </c>
      <c r="CL23" s="25">
        <f t="shared" si="21"/>
        <v>0</v>
      </c>
      <c r="CM23" s="38">
        <v>0</v>
      </c>
      <c r="CN23" s="38">
        <v>0</v>
      </c>
      <c r="CO23" s="25">
        <f t="shared" si="22"/>
        <v>0</v>
      </c>
      <c r="CP23" s="38">
        <v>0</v>
      </c>
      <c r="CQ23" s="38">
        <v>0</v>
      </c>
      <c r="CR23" s="25">
        <f t="shared" si="23"/>
        <v>606</v>
      </c>
      <c r="CS23" s="38">
        <v>310</v>
      </c>
      <c r="CT23" s="38">
        <v>296</v>
      </c>
      <c r="CU23" s="38">
        <v>0</v>
      </c>
      <c r="CV23" s="40"/>
      <c r="CW23" s="27">
        <f t="shared" si="24"/>
        <v>2932</v>
      </c>
      <c r="CX23" s="25">
        <f t="shared" si="25"/>
        <v>2231</v>
      </c>
      <c r="CY23" s="25">
        <f t="shared" si="26"/>
        <v>701</v>
      </c>
    </row>
    <row r="24" spans="1:103" ht="31.5" x14ac:dyDescent="0.25">
      <c r="A24" s="12" t="s">
        <v>122</v>
      </c>
      <c r="B24" s="25">
        <f t="shared" si="0"/>
        <v>0</v>
      </c>
      <c r="C24" s="38">
        <v>0</v>
      </c>
      <c r="D24" s="38"/>
      <c r="E24" s="38">
        <v>0</v>
      </c>
      <c r="F24" s="25">
        <f t="shared" si="1"/>
        <v>0</v>
      </c>
      <c r="G24" s="38">
        <v>0</v>
      </c>
      <c r="H24" s="38">
        <v>0</v>
      </c>
      <c r="I24" s="25">
        <f t="shared" si="2"/>
        <v>0</v>
      </c>
      <c r="J24" s="38">
        <v>0</v>
      </c>
      <c r="K24" s="38">
        <v>0</v>
      </c>
      <c r="L24" s="25">
        <f t="shared" si="3"/>
        <v>0</v>
      </c>
      <c r="M24" s="38">
        <v>0</v>
      </c>
      <c r="N24" s="38">
        <v>0</v>
      </c>
      <c r="O24" s="25">
        <f t="shared" si="4"/>
        <v>0</v>
      </c>
      <c r="P24" s="38">
        <v>0</v>
      </c>
      <c r="Q24" s="38">
        <v>0</v>
      </c>
      <c r="R24" s="25">
        <f t="shared" si="5"/>
        <v>0</v>
      </c>
      <c r="S24" s="38">
        <v>0</v>
      </c>
      <c r="T24" s="38">
        <v>0</v>
      </c>
      <c r="U24" s="25">
        <f t="shared" si="6"/>
        <v>0</v>
      </c>
      <c r="V24" s="38">
        <v>0</v>
      </c>
      <c r="W24" s="38">
        <v>0</v>
      </c>
      <c r="X24" s="25">
        <f t="shared" si="7"/>
        <v>0</v>
      </c>
      <c r="Y24" s="38">
        <v>0</v>
      </c>
      <c r="Z24" s="38">
        <v>0</v>
      </c>
      <c r="AA24" s="38">
        <v>170</v>
      </c>
      <c r="AB24" s="38">
        <v>1226</v>
      </c>
      <c r="AC24" s="38">
        <v>0</v>
      </c>
      <c r="AD24" s="25">
        <f t="shared" si="8"/>
        <v>0</v>
      </c>
      <c r="AE24" s="38">
        <v>0</v>
      </c>
      <c r="AF24" s="38">
        <v>0</v>
      </c>
      <c r="AG24" s="25">
        <f t="shared" si="9"/>
        <v>0</v>
      </c>
      <c r="AH24" s="38">
        <v>0</v>
      </c>
      <c r="AI24" s="38">
        <v>0</v>
      </c>
      <c r="AJ24" s="25">
        <f t="shared" si="10"/>
        <v>0</v>
      </c>
      <c r="AK24" s="38">
        <v>0</v>
      </c>
      <c r="AL24" s="38">
        <v>0</v>
      </c>
      <c r="AM24" s="25">
        <f t="shared" si="11"/>
        <v>0</v>
      </c>
      <c r="AN24" s="38">
        <v>0</v>
      </c>
      <c r="AO24" s="38">
        <v>0</v>
      </c>
      <c r="AP24" s="25">
        <f t="shared" si="12"/>
        <v>0</v>
      </c>
      <c r="AQ24" s="38">
        <v>0</v>
      </c>
      <c r="AR24" s="38">
        <v>0</v>
      </c>
      <c r="AS24" s="25">
        <f t="shared" si="13"/>
        <v>0</v>
      </c>
      <c r="AT24" s="38">
        <v>0</v>
      </c>
      <c r="AU24" s="38">
        <v>0</v>
      </c>
      <c r="AV24" s="25">
        <f t="shared" si="14"/>
        <v>0</v>
      </c>
      <c r="AW24" s="38">
        <v>0</v>
      </c>
      <c r="AX24" s="38">
        <v>0</v>
      </c>
      <c r="AY24" s="25">
        <f t="shared" si="15"/>
        <v>0</v>
      </c>
      <c r="AZ24" s="38">
        <v>0</v>
      </c>
      <c r="BA24" s="38">
        <v>0</v>
      </c>
      <c r="BB24" s="39">
        <v>0</v>
      </c>
      <c r="BC24" s="38">
        <v>0</v>
      </c>
      <c r="BD24" s="38"/>
      <c r="BE24" s="38"/>
      <c r="BF24" s="38">
        <v>0</v>
      </c>
      <c r="BG24" s="39">
        <v>0</v>
      </c>
      <c r="BH24" s="38">
        <v>0</v>
      </c>
      <c r="BI24" s="38"/>
      <c r="BJ24" s="38">
        <v>0</v>
      </c>
      <c r="BK24" s="25">
        <f t="shared" si="16"/>
        <v>550</v>
      </c>
      <c r="BL24" s="38">
        <v>550</v>
      </c>
      <c r="BM24" s="38">
        <v>0</v>
      </c>
      <c r="BN24" s="38">
        <v>0</v>
      </c>
      <c r="BO24" s="38">
        <v>0</v>
      </c>
      <c r="BP24" s="25">
        <f t="shared" si="17"/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39">
        <v>0</v>
      </c>
      <c r="BW24" s="38">
        <v>0</v>
      </c>
      <c r="BX24" s="38">
        <v>0</v>
      </c>
      <c r="BY24" s="25">
        <f t="shared" si="18"/>
        <v>388</v>
      </c>
      <c r="BZ24" s="38">
        <v>242</v>
      </c>
      <c r="CA24" s="38">
        <v>0</v>
      </c>
      <c r="CB24" s="38">
        <v>91</v>
      </c>
      <c r="CC24" s="38">
        <v>47</v>
      </c>
      <c r="CD24" s="38">
        <v>8</v>
      </c>
      <c r="CE24" s="38">
        <v>0</v>
      </c>
      <c r="CF24" s="25">
        <f t="shared" si="19"/>
        <v>0</v>
      </c>
      <c r="CG24" s="38">
        <v>0</v>
      </c>
      <c r="CH24" s="38">
        <v>0</v>
      </c>
      <c r="CI24" s="25">
        <f t="shared" si="20"/>
        <v>0</v>
      </c>
      <c r="CJ24" s="38">
        <v>0</v>
      </c>
      <c r="CK24" s="38">
        <v>0</v>
      </c>
      <c r="CL24" s="25">
        <f t="shared" si="21"/>
        <v>0</v>
      </c>
      <c r="CM24" s="38">
        <v>0</v>
      </c>
      <c r="CN24" s="38">
        <v>0</v>
      </c>
      <c r="CO24" s="25">
        <f t="shared" si="22"/>
        <v>0</v>
      </c>
      <c r="CP24" s="38">
        <v>0</v>
      </c>
      <c r="CQ24" s="38">
        <v>0</v>
      </c>
      <c r="CR24" s="25">
        <f t="shared" si="23"/>
        <v>243</v>
      </c>
      <c r="CS24" s="38">
        <v>160</v>
      </c>
      <c r="CT24" s="38">
        <v>83</v>
      </c>
      <c r="CU24" s="38">
        <v>0</v>
      </c>
      <c r="CV24" s="40"/>
      <c r="CW24" s="27">
        <f t="shared" si="24"/>
        <v>2577</v>
      </c>
      <c r="CX24" s="25">
        <f t="shared" si="25"/>
        <v>2324</v>
      </c>
      <c r="CY24" s="25">
        <f t="shared" si="26"/>
        <v>253</v>
      </c>
    </row>
    <row r="25" spans="1:103" ht="47.25" x14ac:dyDescent="0.25">
      <c r="A25" s="12" t="s">
        <v>123</v>
      </c>
      <c r="B25" s="25">
        <f t="shared" si="0"/>
        <v>0</v>
      </c>
      <c r="C25" s="38">
        <v>0</v>
      </c>
      <c r="D25" s="38"/>
      <c r="E25" s="38">
        <v>0</v>
      </c>
      <c r="F25" s="25">
        <f t="shared" si="1"/>
        <v>0</v>
      </c>
      <c r="G25" s="38">
        <v>0</v>
      </c>
      <c r="H25" s="38">
        <v>0</v>
      </c>
      <c r="I25" s="25">
        <f t="shared" si="2"/>
        <v>0</v>
      </c>
      <c r="J25" s="38">
        <v>0</v>
      </c>
      <c r="K25" s="38">
        <v>0</v>
      </c>
      <c r="L25" s="25">
        <f t="shared" si="3"/>
        <v>0</v>
      </c>
      <c r="M25" s="38">
        <v>0</v>
      </c>
      <c r="N25" s="38">
        <v>0</v>
      </c>
      <c r="O25" s="25">
        <f t="shared" si="4"/>
        <v>0</v>
      </c>
      <c r="P25" s="38">
        <v>0</v>
      </c>
      <c r="Q25" s="38">
        <v>0</v>
      </c>
      <c r="R25" s="25">
        <f t="shared" si="5"/>
        <v>0</v>
      </c>
      <c r="S25" s="38">
        <v>0</v>
      </c>
      <c r="T25" s="38">
        <v>0</v>
      </c>
      <c r="U25" s="25">
        <f t="shared" si="6"/>
        <v>0</v>
      </c>
      <c r="V25" s="38">
        <v>0</v>
      </c>
      <c r="W25" s="38">
        <v>0</v>
      </c>
      <c r="X25" s="25">
        <f t="shared" si="7"/>
        <v>0</v>
      </c>
      <c r="Y25" s="38">
        <v>0</v>
      </c>
      <c r="Z25" s="38">
        <v>0</v>
      </c>
      <c r="AA25" s="38">
        <v>157</v>
      </c>
      <c r="AB25" s="38">
        <v>341</v>
      </c>
      <c r="AC25" s="38">
        <v>0</v>
      </c>
      <c r="AD25" s="25">
        <f t="shared" si="8"/>
        <v>0</v>
      </c>
      <c r="AE25" s="38">
        <v>0</v>
      </c>
      <c r="AF25" s="38">
        <v>0</v>
      </c>
      <c r="AG25" s="25">
        <f t="shared" si="9"/>
        <v>0</v>
      </c>
      <c r="AH25" s="38">
        <v>0</v>
      </c>
      <c r="AI25" s="38">
        <v>0</v>
      </c>
      <c r="AJ25" s="25">
        <f t="shared" si="10"/>
        <v>0</v>
      </c>
      <c r="AK25" s="38">
        <v>0</v>
      </c>
      <c r="AL25" s="38">
        <v>0</v>
      </c>
      <c r="AM25" s="25">
        <f t="shared" si="11"/>
        <v>0</v>
      </c>
      <c r="AN25" s="38">
        <v>0</v>
      </c>
      <c r="AO25" s="38">
        <v>0</v>
      </c>
      <c r="AP25" s="25">
        <f t="shared" si="12"/>
        <v>0</v>
      </c>
      <c r="AQ25" s="38">
        <v>0</v>
      </c>
      <c r="AR25" s="38">
        <v>0</v>
      </c>
      <c r="AS25" s="25">
        <f t="shared" si="13"/>
        <v>0</v>
      </c>
      <c r="AT25" s="38">
        <v>0</v>
      </c>
      <c r="AU25" s="38">
        <v>0</v>
      </c>
      <c r="AV25" s="25">
        <f t="shared" si="14"/>
        <v>0</v>
      </c>
      <c r="AW25" s="38">
        <v>0</v>
      </c>
      <c r="AX25" s="38">
        <v>0</v>
      </c>
      <c r="AY25" s="25">
        <f t="shared" si="15"/>
        <v>0</v>
      </c>
      <c r="AZ25" s="38">
        <v>0</v>
      </c>
      <c r="BA25" s="38">
        <v>0</v>
      </c>
      <c r="BB25" s="39">
        <v>0</v>
      </c>
      <c r="BC25" s="38">
        <v>0</v>
      </c>
      <c r="BD25" s="38"/>
      <c r="BE25" s="38"/>
      <c r="BF25" s="38">
        <v>0</v>
      </c>
      <c r="BG25" s="39">
        <v>0</v>
      </c>
      <c r="BH25" s="38">
        <v>0</v>
      </c>
      <c r="BI25" s="38"/>
      <c r="BJ25" s="38">
        <v>0</v>
      </c>
      <c r="BK25" s="25">
        <f t="shared" si="16"/>
        <v>279</v>
      </c>
      <c r="BL25" s="38">
        <v>279</v>
      </c>
      <c r="BM25" s="38">
        <v>0</v>
      </c>
      <c r="BN25" s="38">
        <v>0</v>
      </c>
      <c r="BO25" s="38">
        <v>0</v>
      </c>
      <c r="BP25" s="25">
        <f t="shared" si="17"/>
        <v>0</v>
      </c>
      <c r="BQ25" s="39">
        <v>0</v>
      </c>
      <c r="BR25" s="39">
        <v>0</v>
      </c>
      <c r="BS25" s="39">
        <v>0</v>
      </c>
      <c r="BT25" s="39">
        <v>0</v>
      </c>
      <c r="BU25" s="39">
        <v>0</v>
      </c>
      <c r="BV25" s="39">
        <v>0</v>
      </c>
      <c r="BW25" s="38">
        <v>0</v>
      </c>
      <c r="BX25" s="38">
        <v>0</v>
      </c>
      <c r="BY25" s="25">
        <f t="shared" si="18"/>
        <v>105</v>
      </c>
      <c r="BZ25" s="38">
        <v>69</v>
      </c>
      <c r="CA25" s="38">
        <v>0</v>
      </c>
      <c r="CB25" s="38">
        <v>0</v>
      </c>
      <c r="CC25" s="38">
        <v>36</v>
      </c>
      <c r="CD25" s="38">
        <v>0</v>
      </c>
      <c r="CE25" s="38">
        <v>0</v>
      </c>
      <c r="CF25" s="25">
        <f t="shared" si="19"/>
        <v>0</v>
      </c>
      <c r="CG25" s="38">
        <v>0</v>
      </c>
      <c r="CH25" s="38">
        <v>0</v>
      </c>
      <c r="CI25" s="25">
        <f t="shared" si="20"/>
        <v>0</v>
      </c>
      <c r="CJ25" s="38">
        <v>0</v>
      </c>
      <c r="CK25" s="38">
        <v>0</v>
      </c>
      <c r="CL25" s="25">
        <f t="shared" si="21"/>
        <v>0</v>
      </c>
      <c r="CM25" s="38">
        <v>0</v>
      </c>
      <c r="CN25" s="38">
        <v>0</v>
      </c>
      <c r="CO25" s="25">
        <f t="shared" si="22"/>
        <v>0</v>
      </c>
      <c r="CP25" s="38">
        <v>0</v>
      </c>
      <c r="CQ25" s="38">
        <v>0</v>
      </c>
      <c r="CR25" s="25">
        <f t="shared" si="23"/>
        <v>0</v>
      </c>
      <c r="CS25" s="38">
        <v>0</v>
      </c>
      <c r="CT25" s="38">
        <v>0</v>
      </c>
      <c r="CU25" s="38">
        <v>0</v>
      </c>
      <c r="CV25" s="40"/>
      <c r="CW25" s="27">
        <f t="shared" si="24"/>
        <v>882</v>
      </c>
      <c r="CX25" s="25">
        <f t="shared" si="25"/>
        <v>725</v>
      </c>
      <c r="CY25" s="25">
        <f t="shared" si="26"/>
        <v>157</v>
      </c>
    </row>
    <row r="26" spans="1:103" ht="31.5" x14ac:dyDescent="0.25">
      <c r="A26" s="12" t="s">
        <v>124</v>
      </c>
      <c r="B26" s="25">
        <f t="shared" si="0"/>
        <v>0</v>
      </c>
      <c r="C26" s="38">
        <v>0</v>
      </c>
      <c r="D26" s="38"/>
      <c r="E26" s="38">
        <v>0</v>
      </c>
      <c r="F26" s="25">
        <f t="shared" si="1"/>
        <v>0</v>
      </c>
      <c r="G26" s="38">
        <v>0</v>
      </c>
      <c r="H26" s="38">
        <v>0</v>
      </c>
      <c r="I26" s="25">
        <f t="shared" si="2"/>
        <v>0</v>
      </c>
      <c r="J26" s="38">
        <v>0</v>
      </c>
      <c r="K26" s="38">
        <v>0</v>
      </c>
      <c r="L26" s="25">
        <f t="shared" si="3"/>
        <v>0</v>
      </c>
      <c r="M26" s="38">
        <v>0</v>
      </c>
      <c r="N26" s="38">
        <v>0</v>
      </c>
      <c r="O26" s="25">
        <f t="shared" si="4"/>
        <v>0</v>
      </c>
      <c r="P26" s="38">
        <v>0</v>
      </c>
      <c r="Q26" s="38">
        <v>0</v>
      </c>
      <c r="R26" s="25">
        <f t="shared" si="5"/>
        <v>0</v>
      </c>
      <c r="S26" s="38">
        <v>0</v>
      </c>
      <c r="T26" s="38">
        <v>0</v>
      </c>
      <c r="U26" s="25">
        <f t="shared" si="6"/>
        <v>0</v>
      </c>
      <c r="V26" s="38">
        <v>0</v>
      </c>
      <c r="W26" s="38">
        <v>0</v>
      </c>
      <c r="X26" s="25">
        <f t="shared" si="7"/>
        <v>0</v>
      </c>
      <c r="Y26" s="38">
        <v>0</v>
      </c>
      <c r="Z26" s="38">
        <v>0</v>
      </c>
      <c r="AA26" s="38">
        <v>95</v>
      </c>
      <c r="AB26" s="38">
        <v>610</v>
      </c>
      <c r="AC26" s="38">
        <v>0</v>
      </c>
      <c r="AD26" s="25">
        <f t="shared" si="8"/>
        <v>0</v>
      </c>
      <c r="AE26" s="38">
        <v>0</v>
      </c>
      <c r="AF26" s="38">
        <v>0</v>
      </c>
      <c r="AG26" s="25">
        <f t="shared" si="9"/>
        <v>0</v>
      </c>
      <c r="AH26" s="38">
        <v>0</v>
      </c>
      <c r="AI26" s="38">
        <v>0</v>
      </c>
      <c r="AJ26" s="25">
        <f t="shared" si="10"/>
        <v>0</v>
      </c>
      <c r="AK26" s="38">
        <v>0</v>
      </c>
      <c r="AL26" s="38">
        <v>0</v>
      </c>
      <c r="AM26" s="25">
        <f t="shared" si="11"/>
        <v>0</v>
      </c>
      <c r="AN26" s="38">
        <v>0</v>
      </c>
      <c r="AO26" s="38">
        <v>0</v>
      </c>
      <c r="AP26" s="25">
        <f t="shared" si="12"/>
        <v>0</v>
      </c>
      <c r="AQ26" s="38">
        <v>0</v>
      </c>
      <c r="AR26" s="38">
        <v>0</v>
      </c>
      <c r="AS26" s="25">
        <f t="shared" si="13"/>
        <v>0</v>
      </c>
      <c r="AT26" s="38">
        <v>0</v>
      </c>
      <c r="AU26" s="38">
        <v>0</v>
      </c>
      <c r="AV26" s="25">
        <f t="shared" si="14"/>
        <v>0</v>
      </c>
      <c r="AW26" s="38">
        <v>0</v>
      </c>
      <c r="AX26" s="38">
        <v>0</v>
      </c>
      <c r="AY26" s="25">
        <f t="shared" si="15"/>
        <v>0</v>
      </c>
      <c r="AZ26" s="38">
        <v>0</v>
      </c>
      <c r="BA26" s="38">
        <v>0</v>
      </c>
      <c r="BB26" s="39">
        <v>0</v>
      </c>
      <c r="BC26" s="38">
        <v>0</v>
      </c>
      <c r="BD26" s="38"/>
      <c r="BE26" s="38"/>
      <c r="BF26" s="38">
        <v>0</v>
      </c>
      <c r="BG26" s="39">
        <v>0</v>
      </c>
      <c r="BH26" s="38">
        <v>0</v>
      </c>
      <c r="BI26" s="38"/>
      <c r="BJ26" s="38">
        <v>0</v>
      </c>
      <c r="BK26" s="25">
        <f t="shared" si="16"/>
        <v>405</v>
      </c>
      <c r="BL26" s="38">
        <v>405</v>
      </c>
      <c r="BM26" s="38">
        <v>0</v>
      </c>
      <c r="BN26" s="38">
        <v>0</v>
      </c>
      <c r="BO26" s="38">
        <v>0</v>
      </c>
      <c r="BP26" s="25">
        <f t="shared" si="17"/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  <c r="BV26" s="39">
        <v>0</v>
      </c>
      <c r="BW26" s="38">
        <v>0</v>
      </c>
      <c r="BX26" s="38">
        <v>0</v>
      </c>
      <c r="BY26" s="25">
        <f t="shared" si="18"/>
        <v>152</v>
      </c>
      <c r="BZ26" s="38">
        <v>77</v>
      </c>
      <c r="CA26" s="38">
        <v>0</v>
      </c>
      <c r="CB26" s="38">
        <v>37</v>
      </c>
      <c r="CC26" s="38">
        <v>38</v>
      </c>
      <c r="CD26" s="38">
        <v>0</v>
      </c>
      <c r="CE26" s="38">
        <v>0</v>
      </c>
      <c r="CF26" s="25">
        <f t="shared" si="19"/>
        <v>0</v>
      </c>
      <c r="CG26" s="38">
        <v>0</v>
      </c>
      <c r="CH26" s="38">
        <v>0</v>
      </c>
      <c r="CI26" s="25">
        <f t="shared" si="20"/>
        <v>0</v>
      </c>
      <c r="CJ26" s="38">
        <v>0</v>
      </c>
      <c r="CK26" s="38">
        <v>0</v>
      </c>
      <c r="CL26" s="25">
        <f t="shared" si="21"/>
        <v>0</v>
      </c>
      <c r="CM26" s="38">
        <v>0</v>
      </c>
      <c r="CN26" s="38">
        <v>0</v>
      </c>
      <c r="CO26" s="25">
        <f t="shared" si="22"/>
        <v>0</v>
      </c>
      <c r="CP26" s="38">
        <v>0</v>
      </c>
      <c r="CQ26" s="38">
        <v>0</v>
      </c>
      <c r="CR26" s="25">
        <f t="shared" si="23"/>
        <v>282</v>
      </c>
      <c r="CS26" s="38">
        <v>113</v>
      </c>
      <c r="CT26" s="38">
        <v>169</v>
      </c>
      <c r="CU26" s="38">
        <v>0</v>
      </c>
      <c r="CV26" s="40"/>
      <c r="CW26" s="27">
        <f t="shared" si="24"/>
        <v>1544</v>
      </c>
      <c r="CX26" s="25">
        <f t="shared" si="25"/>
        <v>1280</v>
      </c>
      <c r="CY26" s="25">
        <f t="shared" si="26"/>
        <v>264</v>
      </c>
    </row>
    <row r="27" spans="1:103" ht="31.5" x14ac:dyDescent="0.25">
      <c r="A27" s="12" t="s">
        <v>125</v>
      </c>
      <c r="B27" s="25">
        <f t="shared" si="0"/>
        <v>0</v>
      </c>
      <c r="C27" s="38">
        <v>0</v>
      </c>
      <c r="D27" s="38"/>
      <c r="E27" s="38">
        <v>0</v>
      </c>
      <c r="F27" s="25">
        <f t="shared" si="1"/>
        <v>0</v>
      </c>
      <c r="G27" s="38">
        <v>0</v>
      </c>
      <c r="H27" s="38">
        <v>0</v>
      </c>
      <c r="I27" s="25">
        <f t="shared" si="2"/>
        <v>0</v>
      </c>
      <c r="J27" s="38">
        <v>0</v>
      </c>
      <c r="K27" s="38">
        <v>0</v>
      </c>
      <c r="L27" s="25">
        <f t="shared" si="3"/>
        <v>0</v>
      </c>
      <c r="M27" s="38">
        <v>0</v>
      </c>
      <c r="N27" s="38">
        <v>0</v>
      </c>
      <c r="O27" s="25">
        <f t="shared" si="4"/>
        <v>0</v>
      </c>
      <c r="P27" s="38">
        <v>0</v>
      </c>
      <c r="Q27" s="38">
        <v>0</v>
      </c>
      <c r="R27" s="25">
        <f t="shared" si="5"/>
        <v>0</v>
      </c>
      <c r="S27" s="38">
        <v>0</v>
      </c>
      <c r="T27" s="38">
        <v>0</v>
      </c>
      <c r="U27" s="25">
        <f t="shared" si="6"/>
        <v>0</v>
      </c>
      <c r="V27" s="38">
        <v>0</v>
      </c>
      <c r="W27" s="38">
        <v>0</v>
      </c>
      <c r="X27" s="25">
        <f t="shared" si="7"/>
        <v>0</v>
      </c>
      <c r="Y27" s="38">
        <v>0</v>
      </c>
      <c r="Z27" s="38">
        <v>0</v>
      </c>
      <c r="AA27" s="38">
        <v>298</v>
      </c>
      <c r="AB27" s="38">
        <v>1207</v>
      </c>
      <c r="AC27" s="38">
        <v>0</v>
      </c>
      <c r="AD27" s="25">
        <f t="shared" si="8"/>
        <v>0</v>
      </c>
      <c r="AE27" s="38">
        <v>0</v>
      </c>
      <c r="AF27" s="38">
        <v>0</v>
      </c>
      <c r="AG27" s="25">
        <f t="shared" si="9"/>
        <v>0</v>
      </c>
      <c r="AH27" s="38">
        <v>0</v>
      </c>
      <c r="AI27" s="38">
        <v>0</v>
      </c>
      <c r="AJ27" s="25">
        <f t="shared" si="10"/>
        <v>0</v>
      </c>
      <c r="AK27" s="38">
        <v>0</v>
      </c>
      <c r="AL27" s="38">
        <v>0</v>
      </c>
      <c r="AM27" s="25">
        <f t="shared" si="11"/>
        <v>0</v>
      </c>
      <c r="AN27" s="38">
        <v>0</v>
      </c>
      <c r="AO27" s="38">
        <v>0</v>
      </c>
      <c r="AP27" s="25">
        <f t="shared" si="12"/>
        <v>0</v>
      </c>
      <c r="AQ27" s="38">
        <v>0</v>
      </c>
      <c r="AR27" s="38">
        <v>0</v>
      </c>
      <c r="AS27" s="25">
        <f t="shared" si="13"/>
        <v>0</v>
      </c>
      <c r="AT27" s="38">
        <v>0</v>
      </c>
      <c r="AU27" s="38">
        <v>0</v>
      </c>
      <c r="AV27" s="25">
        <f t="shared" si="14"/>
        <v>0</v>
      </c>
      <c r="AW27" s="38">
        <v>0</v>
      </c>
      <c r="AX27" s="38">
        <v>0</v>
      </c>
      <c r="AY27" s="25">
        <f t="shared" si="15"/>
        <v>0</v>
      </c>
      <c r="AZ27" s="38">
        <v>0</v>
      </c>
      <c r="BA27" s="38">
        <v>0</v>
      </c>
      <c r="BB27" s="39">
        <v>0</v>
      </c>
      <c r="BC27" s="38">
        <v>0</v>
      </c>
      <c r="BD27" s="38"/>
      <c r="BE27" s="38"/>
      <c r="BF27" s="38">
        <v>0</v>
      </c>
      <c r="BG27" s="39">
        <v>0</v>
      </c>
      <c r="BH27" s="38">
        <v>0</v>
      </c>
      <c r="BI27" s="38"/>
      <c r="BJ27" s="38">
        <v>0</v>
      </c>
      <c r="BK27" s="25">
        <f t="shared" si="16"/>
        <v>720</v>
      </c>
      <c r="BL27" s="38">
        <v>720</v>
      </c>
      <c r="BM27" s="38">
        <v>0</v>
      </c>
      <c r="BN27" s="38">
        <v>0</v>
      </c>
      <c r="BO27" s="38">
        <v>0</v>
      </c>
      <c r="BP27" s="25">
        <f t="shared" si="17"/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39">
        <v>0</v>
      </c>
      <c r="BW27" s="38">
        <v>0</v>
      </c>
      <c r="BX27" s="38">
        <v>0</v>
      </c>
      <c r="BY27" s="25">
        <f t="shared" si="18"/>
        <v>375</v>
      </c>
      <c r="BZ27" s="38">
        <v>272</v>
      </c>
      <c r="CA27" s="38">
        <v>0</v>
      </c>
      <c r="CB27" s="38">
        <v>103</v>
      </c>
      <c r="CC27" s="38">
        <v>0</v>
      </c>
      <c r="CD27" s="38">
        <v>0</v>
      </c>
      <c r="CE27" s="38">
        <v>0</v>
      </c>
      <c r="CF27" s="25">
        <f t="shared" si="19"/>
        <v>0</v>
      </c>
      <c r="CG27" s="38">
        <v>0</v>
      </c>
      <c r="CH27" s="38">
        <v>0</v>
      </c>
      <c r="CI27" s="25">
        <f t="shared" si="20"/>
        <v>0</v>
      </c>
      <c r="CJ27" s="38">
        <v>0</v>
      </c>
      <c r="CK27" s="38">
        <v>0</v>
      </c>
      <c r="CL27" s="25">
        <f t="shared" si="21"/>
        <v>0</v>
      </c>
      <c r="CM27" s="38">
        <v>0</v>
      </c>
      <c r="CN27" s="38">
        <v>0</v>
      </c>
      <c r="CO27" s="25">
        <f t="shared" si="22"/>
        <v>0</v>
      </c>
      <c r="CP27" s="38">
        <v>0</v>
      </c>
      <c r="CQ27" s="38">
        <v>0</v>
      </c>
      <c r="CR27" s="25">
        <f t="shared" si="23"/>
        <v>798</v>
      </c>
      <c r="CS27" s="38">
        <v>308</v>
      </c>
      <c r="CT27" s="38">
        <v>490</v>
      </c>
      <c r="CU27" s="38">
        <v>0</v>
      </c>
      <c r="CV27" s="40"/>
      <c r="CW27" s="27">
        <f t="shared" si="24"/>
        <v>3398</v>
      </c>
      <c r="CX27" s="25">
        <f t="shared" si="25"/>
        <v>2610</v>
      </c>
      <c r="CY27" s="25">
        <f t="shared" si="26"/>
        <v>788</v>
      </c>
    </row>
    <row r="28" spans="1:103" ht="31.5" x14ac:dyDescent="0.25">
      <c r="A28" s="12" t="s">
        <v>126</v>
      </c>
      <c r="B28" s="25">
        <f t="shared" si="0"/>
        <v>0</v>
      </c>
      <c r="C28" s="38">
        <v>0</v>
      </c>
      <c r="D28" s="38"/>
      <c r="E28" s="38">
        <v>0</v>
      </c>
      <c r="F28" s="25">
        <f t="shared" si="1"/>
        <v>0</v>
      </c>
      <c r="G28" s="38">
        <v>0</v>
      </c>
      <c r="H28" s="38">
        <v>0</v>
      </c>
      <c r="I28" s="25">
        <f t="shared" si="2"/>
        <v>0</v>
      </c>
      <c r="J28" s="38">
        <v>0</v>
      </c>
      <c r="K28" s="38">
        <v>0</v>
      </c>
      <c r="L28" s="25">
        <f t="shared" si="3"/>
        <v>0</v>
      </c>
      <c r="M28" s="38">
        <v>0</v>
      </c>
      <c r="N28" s="38">
        <v>0</v>
      </c>
      <c r="O28" s="25">
        <f t="shared" si="4"/>
        <v>0</v>
      </c>
      <c r="P28" s="38">
        <v>0</v>
      </c>
      <c r="Q28" s="38">
        <v>0</v>
      </c>
      <c r="R28" s="25">
        <f t="shared" si="5"/>
        <v>0</v>
      </c>
      <c r="S28" s="38">
        <v>0</v>
      </c>
      <c r="T28" s="38">
        <v>0</v>
      </c>
      <c r="U28" s="25">
        <f t="shared" si="6"/>
        <v>0</v>
      </c>
      <c r="V28" s="38">
        <v>0</v>
      </c>
      <c r="W28" s="38">
        <v>0</v>
      </c>
      <c r="X28" s="25">
        <f t="shared" si="7"/>
        <v>0</v>
      </c>
      <c r="Y28" s="38">
        <v>0</v>
      </c>
      <c r="Z28" s="38">
        <v>0</v>
      </c>
      <c r="AA28" s="38">
        <v>89</v>
      </c>
      <c r="AB28" s="38">
        <v>648</v>
      </c>
      <c r="AC28" s="38">
        <v>0</v>
      </c>
      <c r="AD28" s="25">
        <f t="shared" si="8"/>
        <v>0</v>
      </c>
      <c r="AE28" s="38">
        <v>0</v>
      </c>
      <c r="AF28" s="38">
        <v>0</v>
      </c>
      <c r="AG28" s="25">
        <f t="shared" si="9"/>
        <v>0</v>
      </c>
      <c r="AH28" s="38">
        <v>0</v>
      </c>
      <c r="AI28" s="38">
        <v>0</v>
      </c>
      <c r="AJ28" s="25">
        <f t="shared" si="10"/>
        <v>0</v>
      </c>
      <c r="AK28" s="38">
        <v>0</v>
      </c>
      <c r="AL28" s="38">
        <v>0</v>
      </c>
      <c r="AM28" s="25">
        <f t="shared" si="11"/>
        <v>0</v>
      </c>
      <c r="AN28" s="38">
        <v>0</v>
      </c>
      <c r="AO28" s="38">
        <v>0</v>
      </c>
      <c r="AP28" s="25">
        <f t="shared" si="12"/>
        <v>0</v>
      </c>
      <c r="AQ28" s="38">
        <v>0</v>
      </c>
      <c r="AR28" s="38">
        <v>0</v>
      </c>
      <c r="AS28" s="25">
        <f t="shared" si="13"/>
        <v>0</v>
      </c>
      <c r="AT28" s="38">
        <v>0</v>
      </c>
      <c r="AU28" s="38">
        <v>0</v>
      </c>
      <c r="AV28" s="25">
        <f t="shared" si="14"/>
        <v>0</v>
      </c>
      <c r="AW28" s="38">
        <v>0</v>
      </c>
      <c r="AX28" s="38">
        <v>0</v>
      </c>
      <c r="AY28" s="25">
        <f t="shared" si="15"/>
        <v>0</v>
      </c>
      <c r="AZ28" s="38">
        <v>0</v>
      </c>
      <c r="BA28" s="38">
        <v>0</v>
      </c>
      <c r="BB28" s="39">
        <v>0</v>
      </c>
      <c r="BC28" s="38">
        <v>0</v>
      </c>
      <c r="BD28" s="38"/>
      <c r="BE28" s="38"/>
      <c r="BF28" s="38">
        <v>0</v>
      </c>
      <c r="BG28" s="39">
        <v>0</v>
      </c>
      <c r="BH28" s="38">
        <v>0</v>
      </c>
      <c r="BI28" s="38"/>
      <c r="BJ28" s="38">
        <v>0</v>
      </c>
      <c r="BK28" s="25">
        <f t="shared" si="16"/>
        <v>0</v>
      </c>
      <c r="BL28" s="38">
        <v>0</v>
      </c>
      <c r="BM28" s="38">
        <v>0</v>
      </c>
      <c r="BN28" s="38">
        <v>0</v>
      </c>
      <c r="BO28" s="38">
        <v>0</v>
      </c>
      <c r="BP28" s="25">
        <f t="shared" si="17"/>
        <v>0</v>
      </c>
      <c r="BQ28" s="39">
        <v>0</v>
      </c>
      <c r="BR28" s="39">
        <v>0</v>
      </c>
      <c r="BS28" s="39">
        <v>0</v>
      </c>
      <c r="BT28" s="39">
        <v>0</v>
      </c>
      <c r="BU28" s="39">
        <v>0</v>
      </c>
      <c r="BV28" s="39">
        <v>0</v>
      </c>
      <c r="BW28" s="38">
        <v>0</v>
      </c>
      <c r="BX28" s="38">
        <v>0</v>
      </c>
      <c r="BY28" s="25">
        <f t="shared" si="18"/>
        <v>0</v>
      </c>
      <c r="BZ28" s="38">
        <v>0</v>
      </c>
      <c r="CA28" s="38">
        <v>0</v>
      </c>
      <c r="CB28" s="38">
        <v>0</v>
      </c>
      <c r="CC28" s="38">
        <v>0</v>
      </c>
      <c r="CD28" s="38">
        <v>0</v>
      </c>
      <c r="CE28" s="38">
        <v>16</v>
      </c>
      <c r="CF28" s="25">
        <f t="shared" si="19"/>
        <v>0</v>
      </c>
      <c r="CG28" s="38">
        <v>0</v>
      </c>
      <c r="CH28" s="38">
        <v>0</v>
      </c>
      <c r="CI28" s="25">
        <f t="shared" si="20"/>
        <v>0</v>
      </c>
      <c r="CJ28" s="38">
        <v>0</v>
      </c>
      <c r="CK28" s="38">
        <v>0</v>
      </c>
      <c r="CL28" s="25">
        <f t="shared" si="21"/>
        <v>0</v>
      </c>
      <c r="CM28" s="38">
        <v>0</v>
      </c>
      <c r="CN28" s="38">
        <v>0</v>
      </c>
      <c r="CO28" s="25">
        <f t="shared" si="22"/>
        <v>0</v>
      </c>
      <c r="CP28" s="38">
        <v>0</v>
      </c>
      <c r="CQ28" s="38">
        <v>0</v>
      </c>
      <c r="CR28" s="25">
        <f t="shared" si="23"/>
        <v>0</v>
      </c>
      <c r="CS28" s="38">
        <v>0</v>
      </c>
      <c r="CT28" s="38">
        <v>0</v>
      </c>
      <c r="CU28" s="38">
        <v>0</v>
      </c>
      <c r="CV28" s="40"/>
      <c r="CW28" s="27">
        <f t="shared" si="24"/>
        <v>753</v>
      </c>
      <c r="CX28" s="25">
        <f t="shared" si="25"/>
        <v>664</v>
      </c>
      <c r="CY28" s="25">
        <f t="shared" si="26"/>
        <v>89</v>
      </c>
    </row>
    <row r="29" spans="1:103" ht="31.5" x14ac:dyDescent="0.25">
      <c r="A29" s="12" t="s">
        <v>127</v>
      </c>
      <c r="B29" s="25">
        <f t="shared" si="0"/>
        <v>0</v>
      </c>
      <c r="C29" s="38">
        <v>0</v>
      </c>
      <c r="D29" s="38"/>
      <c r="E29" s="38">
        <v>0</v>
      </c>
      <c r="F29" s="25">
        <f t="shared" si="1"/>
        <v>0</v>
      </c>
      <c r="G29" s="38">
        <v>0</v>
      </c>
      <c r="H29" s="38">
        <v>0</v>
      </c>
      <c r="I29" s="25">
        <f t="shared" si="2"/>
        <v>0</v>
      </c>
      <c r="J29" s="38">
        <v>0</v>
      </c>
      <c r="K29" s="38">
        <v>0</v>
      </c>
      <c r="L29" s="25">
        <f t="shared" si="3"/>
        <v>0</v>
      </c>
      <c r="M29" s="38">
        <v>0</v>
      </c>
      <c r="N29" s="38">
        <v>0</v>
      </c>
      <c r="O29" s="25">
        <f t="shared" si="4"/>
        <v>0</v>
      </c>
      <c r="P29" s="38">
        <v>0</v>
      </c>
      <c r="Q29" s="38">
        <v>0</v>
      </c>
      <c r="R29" s="25">
        <f t="shared" si="5"/>
        <v>0</v>
      </c>
      <c r="S29" s="38">
        <v>0</v>
      </c>
      <c r="T29" s="38">
        <v>0</v>
      </c>
      <c r="U29" s="25">
        <f t="shared" si="6"/>
        <v>0</v>
      </c>
      <c r="V29" s="38">
        <v>0</v>
      </c>
      <c r="W29" s="38">
        <v>0</v>
      </c>
      <c r="X29" s="25">
        <f t="shared" si="7"/>
        <v>0</v>
      </c>
      <c r="Y29" s="38">
        <v>0</v>
      </c>
      <c r="Z29" s="38">
        <v>0</v>
      </c>
      <c r="AA29" s="38">
        <v>335</v>
      </c>
      <c r="AB29" s="38">
        <v>917</v>
      </c>
      <c r="AC29" s="38">
        <v>0</v>
      </c>
      <c r="AD29" s="25">
        <f t="shared" si="8"/>
        <v>0</v>
      </c>
      <c r="AE29" s="38">
        <v>0</v>
      </c>
      <c r="AF29" s="38">
        <v>0</v>
      </c>
      <c r="AG29" s="25">
        <f t="shared" si="9"/>
        <v>0</v>
      </c>
      <c r="AH29" s="38">
        <v>0</v>
      </c>
      <c r="AI29" s="38">
        <v>0</v>
      </c>
      <c r="AJ29" s="25">
        <f t="shared" si="10"/>
        <v>0</v>
      </c>
      <c r="AK29" s="38">
        <v>0</v>
      </c>
      <c r="AL29" s="38">
        <v>0</v>
      </c>
      <c r="AM29" s="25">
        <f t="shared" si="11"/>
        <v>0</v>
      </c>
      <c r="AN29" s="38">
        <v>0</v>
      </c>
      <c r="AO29" s="38">
        <v>0</v>
      </c>
      <c r="AP29" s="25">
        <f t="shared" si="12"/>
        <v>0</v>
      </c>
      <c r="AQ29" s="38">
        <v>0</v>
      </c>
      <c r="AR29" s="38">
        <v>0</v>
      </c>
      <c r="AS29" s="25">
        <f t="shared" si="13"/>
        <v>0</v>
      </c>
      <c r="AT29" s="38">
        <v>0</v>
      </c>
      <c r="AU29" s="38">
        <v>0</v>
      </c>
      <c r="AV29" s="25">
        <f t="shared" si="14"/>
        <v>0</v>
      </c>
      <c r="AW29" s="38">
        <v>0</v>
      </c>
      <c r="AX29" s="38">
        <v>0</v>
      </c>
      <c r="AY29" s="25">
        <f t="shared" si="15"/>
        <v>0</v>
      </c>
      <c r="AZ29" s="38">
        <v>0</v>
      </c>
      <c r="BA29" s="38">
        <v>0</v>
      </c>
      <c r="BB29" s="39">
        <v>0</v>
      </c>
      <c r="BC29" s="38">
        <v>0</v>
      </c>
      <c r="BD29" s="38"/>
      <c r="BE29" s="38"/>
      <c r="BF29" s="38">
        <v>0</v>
      </c>
      <c r="BG29" s="39">
        <v>0</v>
      </c>
      <c r="BH29" s="38">
        <v>0</v>
      </c>
      <c r="BI29" s="38"/>
      <c r="BJ29" s="38">
        <v>0</v>
      </c>
      <c r="BK29" s="25">
        <f t="shared" si="16"/>
        <v>500</v>
      </c>
      <c r="BL29" s="38">
        <v>465</v>
      </c>
      <c r="BM29" s="38">
        <v>35</v>
      </c>
      <c r="BN29" s="38">
        <v>0</v>
      </c>
      <c r="BO29" s="38">
        <v>0</v>
      </c>
      <c r="BP29" s="25">
        <f t="shared" si="17"/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  <c r="BW29" s="38">
        <v>0</v>
      </c>
      <c r="BX29" s="38">
        <v>0</v>
      </c>
      <c r="BY29" s="25">
        <f t="shared" si="18"/>
        <v>307</v>
      </c>
      <c r="BZ29" s="38">
        <v>165</v>
      </c>
      <c r="CA29" s="38">
        <v>0</v>
      </c>
      <c r="CB29" s="38">
        <v>46</v>
      </c>
      <c r="CC29" s="38">
        <v>91</v>
      </c>
      <c r="CD29" s="38">
        <v>5</v>
      </c>
      <c r="CE29" s="38">
        <v>0</v>
      </c>
      <c r="CF29" s="25">
        <f t="shared" si="19"/>
        <v>0</v>
      </c>
      <c r="CG29" s="38">
        <v>0</v>
      </c>
      <c r="CH29" s="38">
        <v>0</v>
      </c>
      <c r="CI29" s="25">
        <f t="shared" si="20"/>
        <v>0</v>
      </c>
      <c r="CJ29" s="38">
        <v>0</v>
      </c>
      <c r="CK29" s="38">
        <v>0</v>
      </c>
      <c r="CL29" s="25">
        <f t="shared" si="21"/>
        <v>0</v>
      </c>
      <c r="CM29" s="38">
        <v>0</v>
      </c>
      <c r="CN29" s="38">
        <v>0</v>
      </c>
      <c r="CO29" s="25">
        <f t="shared" si="22"/>
        <v>0</v>
      </c>
      <c r="CP29" s="38">
        <v>0</v>
      </c>
      <c r="CQ29" s="38">
        <v>0</v>
      </c>
      <c r="CR29" s="25">
        <f t="shared" si="23"/>
        <v>340</v>
      </c>
      <c r="CS29" s="38">
        <v>170</v>
      </c>
      <c r="CT29" s="38">
        <v>170</v>
      </c>
      <c r="CU29" s="38">
        <v>0</v>
      </c>
      <c r="CV29" s="40"/>
      <c r="CW29" s="27">
        <f t="shared" si="24"/>
        <v>2399</v>
      </c>
      <c r="CX29" s="25">
        <f t="shared" si="25"/>
        <v>1859</v>
      </c>
      <c r="CY29" s="25">
        <f t="shared" si="26"/>
        <v>540</v>
      </c>
    </row>
    <row r="30" spans="1:103" ht="31.5" x14ac:dyDescent="0.25">
      <c r="A30" s="12" t="s">
        <v>128</v>
      </c>
      <c r="B30" s="25">
        <f t="shared" si="0"/>
        <v>0</v>
      </c>
      <c r="C30" s="38">
        <v>0</v>
      </c>
      <c r="D30" s="38"/>
      <c r="E30" s="38">
        <v>0</v>
      </c>
      <c r="F30" s="25">
        <f t="shared" si="1"/>
        <v>0</v>
      </c>
      <c r="G30" s="38">
        <v>0</v>
      </c>
      <c r="H30" s="38">
        <v>0</v>
      </c>
      <c r="I30" s="25">
        <f t="shared" si="2"/>
        <v>0</v>
      </c>
      <c r="J30" s="38">
        <v>0</v>
      </c>
      <c r="K30" s="38">
        <v>0</v>
      </c>
      <c r="L30" s="25">
        <f t="shared" si="3"/>
        <v>0</v>
      </c>
      <c r="M30" s="38">
        <v>0</v>
      </c>
      <c r="N30" s="38">
        <v>0</v>
      </c>
      <c r="O30" s="25">
        <f t="shared" si="4"/>
        <v>0</v>
      </c>
      <c r="P30" s="38">
        <v>0</v>
      </c>
      <c r="Q30" s="38">
        <v>0</v>
      </c>
      <c r="R30" s="25">
        <f t="shared" si="5"/>
        <v>0</v>
      </c>
      <c r="S30" s="38">
        <v>0</v>
      </c>
      <c r="T30" s="38">
        <v>0</v>
      </c>
      <c r="U30" s="25">
        <f t="shared" si="6"/>
        <v>0</v>
      </c>
      <c r="V30" s="38">
        <v>0</v>
      </c>
      <c r="W30" s="38">
        <v>0</v>
      </c>
      <c r="X30" s="25">
        <f t="shared" si="7"/>
        <v>0</v>
      </c>
      <c r="Y30" s="38">
        <v>0</v>
      </c>
      <c r="Z30" s="38">
        <v>0</v>
      </c>
      <c r="AA30" s="38">
        <v>205</v>
      </c>
      <c r="AB30" s="38">
        <v>584</v>
      </c>
      <c r="AC30" s="38">
        <v>0</v>
      </c>
      <c r="AD30" s="25">
        <f t="shared" si="8"/>
        <v>0</v>
      </c>
      <c r="AE30" s="38">
        <v>0</v>
      </c>
      <c r="AF30" s="38">
        <v>0</v>
      </c>
      <c r="AG30" s="25">
        <f t="shared" si="9"/>
        <v>0</v>
      </c>
      <c r="AH30" s="38">
        <v>0</v>
      </c>
      <c r="AI30" s="38">
        <v>0</v>
      </c>
      <c r="AJ30" s="25">
        <f t="shared" si="10"/>
        <v>0</v>
      </c>
      <c r="AK30" s="38">
        <v>0</v>
      </c>
      <c r="AL30" s="38">
        <v>0</v>
      </c>
      <c r="AM30" s="25">
        <f t="shared" si="11"/>
        <v>0</v>
      </c>
      <c r="AN30" s="38">
        <v>0</v>
      </c>
      <c r="AO30" s="38">
        <v>0</v>
      </c>
      <c r="AP30" s="25">
        <f t="shared" si="12"/>
        <v>0</v>
      </c>
      <c r="AQ30" s="38">
        <v>0</v>
      </c>
      <c r="AR30" s="38">
        <v>0</v>
      </c>
      <c r="AS30" s="25">
        <f t="shared" si="13"/>
        <v>0</v>
      </c>
      <c r="AT30" s="38">
        <v>0</v>
      </c>
      <c r="AU30" s="38">
        <v>0</v>
      </c>
      <c r="AV30" s="25">
        <f t="shared" si="14"/>
        <v>0</v>
      </c>
      <c r="AW30" s="38">
        <v>0</v>
      </c>
      <c r="AX30" s="38">
        <v>0</v>
      </c>
      <c r="AY30" s="25">
        <f t="shared" si="15"/>
        <v>0</v>
      </c>
      <c r="AZ30" s="38">
        <v>0</v>
      </c>
      <c r="BA30" s="38">
        <v>0</v>
      </c>
      <c r="BB30" s="39">
        <v>0</v>
      </c>
      <c r="BC30" s="38">
        <v>0</v>
      </c>
      <c r="BD30" s="38"/>
      <c r="BE30" s="38"/>
      <c r="BF30" s="38">
        <v>0</v>
      </c>
      <c r="BG30" s="39">
        <v>0</v>
      </c>
      <c r="BH30" s="38">
        <v>0</v>
      </c>
      <c r="BI30" s="38"/>
      <c r="BJ30" s="38">
        <v>0</v>
      </c>
      <c r="BK30" s="25">
        <f t="shared" si="16"/>
        <v>270</v>
      </c>
      <c r="BL30" s="38">
        <v>270</v>
      </c>
      <c r="BM30" s="38">
        <v>0</v>
      </c>
      <c r="BN30" s="38">
        <v>0</v>
      </c>
      <c r="BO30" s="38">
        <v>0</v>
      </c>
      <c r="BP30" s="25">
        <f t="shared" si="17"/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8">
        <v>0</v>
      </c>
      <c r="BX30" s="38">
        <v>0</v>
      </c>
      <c r="BY30" s="25">
        <f t="shared" si="18"/>
        <v>143</v>
      </c>
      <c r="BZ30" s="38">
        <v>98</v>
      </c>
      <c r="CA30" s="38">
        <v>0</v>
      </c>
      <c r="CB30" s="38">
        <v>41</v>
      </c>
      <c r="CC30" s="38">
        <v>0</v>
      </c>
      <c r="CD30" s="38">
        <v>4</v>
      </c>
      <c r="CE30" s="38">
        <v>0</v>
      </c>
      <c r="CF30" s="25">
        <f t="shared" si="19"/>
        <v>0</v>
      </c>
      <c r="CG30" s="38">
        <v>0</v>
      </c>
      <c r="CH30" s="38">
        <v>0</v>
      </c>
      <c r="CI30" s="25">
        <f t="shared" si="20"/>
        <v>0</v>
      </c>
      <c r="CJ30" s="38">
        <v>0</v>
      </c>
      <c r="CK30" s="38">
        <v>0</v>
      </c>
      <c r="CL30" s="25">
        <f t="shared" si="21"/>
        <v>0</v>
      </c>
      <c r="CM30" s="38">
        <v>0</v>
      </c>
      <c r="CN30" s="38">
        <v>0</v>
      </c>
      <c r="CO30" s="25">
        <f t="shared" si="22"/>
        <v>0</v>
      </c>
      <c r="CP30" s="38">
        <v>0</v>
      </c>
      <c r="CQ30" s="38">
        <v>0</v>
      </c>
      <c r="CR30" s="25">
        <f t="shared" si="23"/>
        <v>247</v>
      </c>
      <c r="CS30" s="38">
        <v>67</v>
      </c>
      <c r="CT30" s="38">
        <v>180</v>
      </c>
      <c r="CU30" s="38">
        <v>0</v>
      </c>
      <c r="CV30" s="40"/>
      <c r="CW30" s="27">
        <f t="shared" si="24"/>
        <v>1449</v>
      </c>
      <c r="CX30" s="25">
        <f t="shared" si="25"/>
        <v>1064</v>
      </c>
      <c r="CY30" s="25">
        <f t="shared" si="26"/>
        <v>385</v>
      </c>
    </row>
    <row r="31" spans="1:103" ht="31.5" x14ac:dyDescent="0.25">
      <c r="A31" s="12" t="s">
        <v>129</v>
      </c>
      <c r="B31" s="25">
        <f t="shared" si="0"/>
        <v>0</v>
      </c>
      <c r="C31" s="38">
        <v>0</v>
      </c>
      <c r="D31" s="38"/>
      <c r="E31" s="38">
        <v>0</v>
      </c>
      <c r="F31" s="25">
        <f t="shared" si="1"/>
        <v>0</v>
      </c>
      <c r="G31" s="38">
        <v>0</v>
      </c>
      <c r="H31" s="38">
        <v>0</v>
      </c>
      <c r="I31" s="25">
        <f t="shared" si="2"/>
        <v>0</v>
      </c>
      <c r="J31" s="38">
        <v>0</v>
      </c>
      <c r="K31" s="38">
        <v>0</v>
      </c>
      <c r="L31" s="25">
        <f t="shared" si="3"/>
        <v>0</v>
      </c>
      <c r="M31" s="38">
        <v>0</v>
      </c>
      <c r="N31" s="38">
        <v>0</v>
      </c>
      <c r="O31" s="25">
        <f t="shared" si="4"/>
        <v>0</v>
      </c>
      <c r="P31" s="38">
        <v>0</v>
      </c>
      <c r="Q31" s="38">
        <v>0</v>
      </c>
      <c r="R31" s="25">
        <f t="shared" si="5"/>
        <v>0</v>
      </c>
      <c r="S31" s="38">
        <v>0</v>
      </c>
      <c r="T31" s="38">
        <v>0</v>
      </c>
      <c r="U31" s="25">
        <f t="shared" si="6"/>
        <v>0</v>
      </c>
      <c r="V31" s="38">
        <v>0</v>
      </c>
      <c r="W31" s="38">
        <v>0</v>
      </c>
      <c r="X31" s="25">
        <f t="shared" si="7"/>
        <v>0</v>
      </c>
      <c r="Y31" s="38">
        <v>0</v>
      </c>
      <c r="Z31" s="38">
        <v>0</v>
      </c>
      <c r="AA31" s="38">
        <v>270</v>
      </c>
      <c r="AB31" s="38">
        <v>488</v>
      </c>
      <c r="AC31" s="38">
        <v>0</v>
      </c>
      <c r="AD31" s="25">
        <f t="shared" si="8"/>
        <v>0</v>
      </c>
      <c r="AE31" s="38">
        <v>0</v>
      </c>
      <c r="AF31" s="38">
        <v>0</v>
      </c>
      <c r="AG31" s="25">
        <f t="shared" si="9"/>
        <v>0</v>
      </c>
      <c r="AH31" s="38">
        <v>0</v>
      </c>
      <c r="AI31" s="38">
        <v>0</v>
      </c>
      <c r="AJ31" s="25">
        <f t="shared" si="10"/>
        <v>0</v>
      </c>
      <c r="AK31" s="38">
        <v>0</v>
      </c>
      <c r="AL31" s="38">
        <v>0</v>
      </c>
      <c r="AM31" s="25">
        <f t="shared" si="11"/>
        <v>0</v>
      </c>
      <c r="AN31" s="38">
        <v>0</v>
      </c>
      <c r="AO31" s="38">
        <v>0</v>
      </c>
      <c r="AP31" s="25">
        <f t="shared" si="12"/>
        <v>0</v>
      </c>
      <c r="AQ31" s="38">
        <v>0</v>
      </c>
      <c r="AR31" s="38">
        <v>0</v>
      </c>
      <c r="AS31" s="25">
        <f t="shared" si="13"/>
        <v>0</v>
      </c>
      <c r="AT31" s="38">
        <v>0</v>
      </c>
      <c r="AU31" s="38">
        <v>0</v>
      </c>
      <c r="AV31" s="25">
        <f t="shared" si="14"/>
        <v>0</v>
      </c>
      <c r="AW31" s="38">
        <v>0</v>
      </c>
      <c r="AX31" s="38">
        <v>0</v>
      </c>
      <c r="AY31" s="25">
        <f t="shared" si="15"/>
        <v>0</v>
      </c>
      <c r="AZ31" s="38">
        <v>0</v>
      </c>
      <c r="BA31" s="38">
        <v>0</v>
      </c>
      <c r="BB31" s="39">
        <v>0</v>
      </c>
      <c r="BC31" s="38">
        <v>0</v>
      </c>
      <c r="BD31" s="38"/>
      <c r="BE31" s="38"/>
      <c r="BF31" s="38">
        <v>0</v>
      </c>
      <c r="BG31" s="39">
        <v>0</v>
      </c>
      <c r="BH31" s="38">
        <v>0</v>
      </c>
      <c r="BI31" s="38"/>
      <c r="BJ31" s="38">
        <v>0</v>
      </c>
      <c r="BK31" s="25">
        <f t="shared" si="16"/>
        <v>109</v>
      </c>
      <c r="BL31" s="38">
        <v>109</v>
      </c>
      <c r="BM31" s="38">
        <v>0</v>
      </c>
      <c r="BN31" s="38">
        <v>0</v>
      </c>
      <c r="BO31" s="38">
        <v>0</v>
      </c>
      <c r="BP31" s="25">
        <f t="shared" si="17"/>
        <v>0</v>
      </c>
      <c r="BQ31" s="39">
        <v>0</v>
      </c>
      <c r="BR31" s="39">
        <v>0</v>
      </c>
      <c r="BS31" s="39">
        <v>0</v>
      </c>
      <c r="BT31" s="39">
        <v>0</v>
      </c>
      <c r="BU31" s="39">
        <v>0</v>
      </c>
      <c r="BV31" s="39">
        <v>0</v>
      </c>
      <c r="BW31" s="38">
        <v>0</v>
      </c>
      <c r="BX31" s="38">
        <v>0</v>
      </c>
      <c r="BY31" s="25">
        <f t="shared" si="18"/>
        <v>138</v>
      </c>
      <c r="BZ31" s="38">
        <v>77</v>
      </c>
      <c r="CA31" s="38">
        <v>0</v>
      </c>
      <c r="CB31" s="38">
        <v>31</v>
      </c>
      <c r="CC31" s="38">
        <v>30</v>
      </c>
      <c r="CD31" s="38">
        <v>0</v>
      </c>
      <c r="CE31" s="38">
        <v>0</v>
      </c>
      <c r="CF31" s="25">
        <f t="shared" si="19"/>
        <v>0</v>
      </c>
      <c r="CG31" s="38">
        <v>0</v>
      </c>
      <c r="CH31" s="38">
        <v>0</v>
      </c>
      <c r="CI31" s="25">
        <f t="shared" si="20"/>
        <v>0</v>
      </c>
      <c r="CJ31" s="38">
        <v>0</v>
      </c>
      <c r="CK31" s="38">
        <v>0</v>
      </c>
      <c r="CL31" s="25">
        <f t="shared" si="21"/>
        <v>0</v>
      </c>
      <c r="CM31" s="38">
        <v>0</v>
      </c>
      <c r="CN31" s="38">
        <v>0</v>
      </c>
      <c r="CO31" s="25">
        <f t="shared" si="22"/>
        <v>0</v>
      </c>
      <c r="CP31" s="38">
        <v>0</v>
      </c>
      <c r="CQ31" s="38">
        <v>0</v>
      </c>
      <c r="CR31" s="25">
        <f t="shared" si="23"/>
        <v>343</v>
      </c>
      <c r="CS31" s="38">
        <v>173</v>
      </c>
      <c r="CT31" s="38">
        <v>170</v>
      </c>
      <c r="CU31" s="38">
        <v>0</v>
      </c>
      <c r="CV31" s="40"/>
      <c r="CW31" s="27">
        <f t="shared" si="24"/>
        <v>1348</v>
      </c>
      <c r="CX31" s="25">
        <f t="shared" si="25"/>
        <v>908</v>
      </c>
      <c r="CY31" s="25">
        <f t="shared" si="26"/>
        <v>440</v>
      </c>
    </row>
    <row r="32" spans="1:103" ht="31.5" x14ac:dyDescent="0.25">
      <c r="A32" s="12" t="s">
        <v>130</v>
      </c>
      <c r="B32" s="25">
        <f t="shared" si="0"/>
        <v>442</v>
      </c>
      <c r="C32" s="38">
        <v>442</v>
      </c>
      <c r="D32" s="38"/>
      <c r="E32" s="38">
        <v>0</v>
      </c>
      <c r="F32" s="25">
        <f t="shared" si="1"/>
        <v>0</v>
      </c>
      <c r="G32" s="38">
        <v>0</v>
      </c>
      <c r="H32" s="38">
        <v>0</v>
      </c>
      <c r="I32" s="25">
        <f t="shared" si="2"/>
        <v>0</v>
      </c>
      <c r="J32" s="38">
        <v>0</v>
      </c>
      <c r="K32" s="38">
        <v>0</v>
      </c>
      <c r="L32" s="25">
        <f t="shared" si="3"/>
        <v>0</v>
      </c>
      <c r="M32" s="38">
        <v>0</v>
      </c>
      <c r="N32" s="38">
        <v>0</v>
      </c>
      <c r="O32" s="25">
        <f t="shared" si="4"/>
        <v>0</v>
      </c>
      <c r="P32" s="38">
        <v>0</v>
      </c>
      <c r="Q32" s="38">
        <v>0</v>
      </c>
      <c r="R32" s="25">
        <f t="shared" si="5"/>
        <v>0</v>
      </c>
      <c r="S32" s="38">
        <v>0</v>
      </c>
      <c r="T32" s="38">
        <v>0</v>
      </c>
      <c r="U32" s="25">
        <f t="shared" si="6"/>
        <v>0</v>
      </c>
      <c r="V32" s="38">
        <v>0</v>
      </c>
      <c r="W32" s="38">
        <v>0</v>
      </c>
      <c r="X32" s="25">
        <f t="shared" si="7"/>
        <v>0</v>
      </c>
      <c r="Y32" s="38">
        <v>0</v>
      </c>
      <c r="Z32" s="38">
        <v>0</v>
      </c>
      <c r="AA32" s="38">
        <v>108</v>
      </c>
      <c r="AB32" s="38">
        <v>646</v>
      </c>
      <c r="AC32" s="38">
        <v>0</v>
      </c>
      <c r="AD32" s="25">
        <f t="shared" si="8"/>
        <v>334</v>
      </c>
      <c r="AE32" s="38">
        <v>314</v>
      </c>
      <c r="AF32" s="38">
        <v>20</v>
      </c>
      <c r="AG32" s="25">
        <f t="shared" si="9"/>
        <v>0</v>
      </c>
      <c r="AH32" s="38">
        <v>0</v>
      </c>
      <c r="AI32" s="38">
        <v>0</v>
      </c>
      <c r="AJ32" s="25">
        <f t="shared" si="10"/>
        <v>0</v>
      </c>
      <c r="AK32" s="38">
        <v>0</v>
      </c>
      <c r="AL32" s="38">
        <v>0</v>
      </c>
      <c r="AM32" s="25">
        <f t="shared" si="11"/>
        <v>0</v>
      </c>
      <c r="AN32" s="38">
        <v>0</v>
      </c>
      <c r="AO32" s="38">
        <v>0</v>
      </c>
      <c r="AP32" s="25">
        <f t="shared" si="12"/>
        <v>0</v>
      </c>
      <c r="AQ32" s="38">
        <v>0</v>
      </c>
      <c r="AR32" s="38">
        <v>0</v>
      </c>
      <c r="AS32" s="25">
        <f t="shared" si="13"/>
        <v>0</v>
      </c>
      <c r="AT32" s="38">
        <v>0</v>
      </c>
      <c r="AU32" s="38">
        <v>0</v>
      </c>
      <c r="AV32" s="25">
        <f t="shared" si="14"/>
        <v>0</v>
      </c>
      <c r="AW32" s="38">
        <v>0</v>
      </c>
      <c r="AX32" s="38">
        <v>0</v>
      </c>
      <c r="AY32" s="25">
        <f t="shared" si="15"/>
        <v>0</v>
      </c>
      <c r="AZ32" s="38">
        <v>0</v>
      </c>
      <c r="BA32" s="38">
        <v>0</v>
      </c>
      <c r="BB32" s="39">
        <v>0</v>
      </c>
      <c r="BC32" s="38">
        <v>0</v>
      </c>
      <c r="BD32" s="38"/>
      <c r="BE32" s="38"/>
      <c r="BF32" s="38">
        <v>0</v>
      </c>
      <c r="BG32" s="39">
        <v>0</v>
      </c>
      <c r="BH32" s="38">
        <v>0</v>
      </c>
      <c r="BI32" s="38"/>
      <c r="BJ32" s="38">
        <v>0</v>
      </c>
      <c r="BK32" s="25">
        <f t="shared" si="16"/>
        <v>619</v>
      </c>
      <c r="BL32" s="38">
        <v>373</v>
      </c>
      <c r="BM32" s="38">
        <v>0</v>
      </c>
      <c r="BN32" s="38">
        <v>246</v>
      </c>
      <c r="BO32" s="38">
        <v>0</v>
      </c>
      <c r="BP32" s="25">
        <f t="shared" si="17"/>
        <v>0</v>
      </c>
      <c r="BQ32" s="39">
        <v>0</v>
      </c>
      <c r="BR32" s="39">
        <v>0</v>
      </c>
      <c r="BS32" s="39">
        <v>0</v>
      </c>
      <c r="BT32" s="39">
        <v>0</v>
      </c>
      <c r="BU32" s="39">
        <v>0</v>
      </c>
      <c r="BV32" s="39">
        <v>0</v>
      </c>
      <c r="BW32" s="38">
        <v>0</v>
      </c>
      <c r="BX32" s="38">
        <v>0</v>
      </c>
      <c r="BY32" s="25">
        <f t="shared" si="18"/>
        <v>382</v>
      </c>
      <c r="BZ32" s="38">
        <v>177</v>
      </c>
      <c r="CA32" s="38">
        <v>0</v>
      </c>
      <c r="CB32" s="38">
        <v>0</v>
      </c>
      <c r="CC32" s="38">
        <v>180</v>
      </c>
      <c r="CD32" s="38">
        <v>25</v>
      </c>
      <c r="CE32" s="38">
        <v>0</v>
      </c>
      <c r="CF32" s="25">
        <f t="shared" si="19"/>
        <v>0</v>
      </c>
      <c r="CG32" s="38">
        <v>0</v>
      </c>
      <c r="CH32" s="38">
        <v>0</v>
      </c>
      <c r="CI32" s="25">
        <f t="shared" si="20"/>
        <v>0</v>
      </c>
      <c r="CJ32" s="38">
        <v>0</v>
      </c>
      <c r="CK32" s="38">
        <v>0</v>
      </c>
      <c r="CL32" s="25">
        <f t="shared" si="21"/>
        <v>420</v>
      </c>
      <c r="CM32" s="38">
        <v>420</v>
      </c>
      <c r="CN32" s="38">
        <v>0</v>
      </c>
      <c r="CO32" s="25">
        <f t="shared" si="22"/>
        <v>0</v>
      </c>
      <c r="CP32" s="38">
        <v>0</v>
      </c>
      <c r="CQ32" s="38">
        <v>0</v>
      </c>
      <c r="CR32" s="25">
        <f t="shared" si="23"/>
        <v>380</v>
      </c>
      <c r="CS32" s="38">
        <v>157</v>
      </c>
      <c r="CT32" s="38">
        <v>223</v>
      </c>
      <c r="CU32" s="38">
        <v>0</v>
      </c>
      <c r="CV32" s="40"/>
      <c r="CW32" s="27">
        <f t="shared" si="24"/>
        <v>3331</v>
      </c>
      <c r="CX32" s="25">
        <f t="shared" si="25"/>
        <v>2980</v>
      </c>
      <c r="CY32" s="25">
        <f t="shared" si="26"/>
        <v>351</v>
      </c>
    </row>
    <row r="33" spans="1:103" ht="31.5" x14ac:dyDescent="0.25">
      <c r="A33" s="12" t="s">
        <v>131</v>
      </c>
      <c r="B33" s="25">
        <f t="shared" si="0"/>
        <v>0</v>
      </c>
      <c r="C33" s="38">
        <v>0</v>
      </c>
      <c r="D33" s="38"/>
      <c r="E33" s="38">
        <v>0</v>
      </c>
      <c r="F33" s="25">
        <f t="shared" si="1"/>
        <v>0</v>
      </c>
      <c r="G33" s="38">
        <v>0</v>
      </c>
      <c r="H33" s="38">
        <v>0</v>
      </c>
      <c r="I33" s="25">
        <f t="shared" si="2"/>
        <v>0</v>
      </c>
      <c r="J33" s="38">
        <v>0</v>
      </c>
      <c r="K33" s="38">
        <v>0</v>
      </c>
      <c r="L33" s="25">
        <f t="shared" si="3"/>
        <v>0</v>
      </c>
      <c r="M33" s="38">
        <v>0</v>
      </c>
      <c r="N33" s="38">
        <v>0</v>
      </c>
      <c r="O33" s="25">
        <f t="shared" si="4"/>
        <v>0</v>
      </c>
      <c r="P33" s="38">
        <v>0</v>
      </c>
      <c r="Q33" s="38">
        <v>0</v>
      </c>
      <c r="R33" s="25">
        <f t="shared" si="5"/>
        <v>0</v>
      </c>
      <c r="S33" s="38">
        <v>0</v>
      </c>
      <c r="T33" s="38">
        <v>0</v>
      </c>
      <c r="U33" s="25">
        <f t="shared" si="6"/>
        <v>0</v>
      </c>
      <c r="V33" s="38">
        <v>0</v>
      </c>
      <c r="W33" s="38">
        <v>0</v>
      </c>
      <c r="X33" s="25">
        <f t="shared" si="7"/>
        <v>0</v>
      </c>
      <c r="Y33" s="38">
        <v>0</v>
      </c>
      <c r="Z33" s="38">
        <v>0</v>
      </c>
      <c r="AA33" s="38">
        <v>254</v>
      </c>
      <c r="AB33" s="38">
        <v>354</v>
      </c>
      <c r="AC33" s="38">
        <v>0</v>
      </c>
      <c r="AD33" s="25">
        <f t="shared" si="8"/>
        <v>0</v>
      </c>
      <c r="AE33" s="38">
        <v>0</v>
      </c>
      <c r="AF33" s="38">
        <v>0</v>
      </c>
      <c r="AG33" s="25">
        <f t="shared" si="9"/>
        <v>0</v>
      </c>
      <c r="AH33" s="38">
        <v>0</v>
      </c>
      <c r="AI33" s="38">
        <v>0</v>
      </c>
      <c r="AJ33" s="25">
        <f t="shared" si="10"/>
        <v>0</v>
      </c>
      <c r="AK33" s="38">
        <v>0</v>
      </c>
      <c r="AL33" s="38">
        <v>0</v>
      </c>
      <c r="AM33" s="25">
        <f t="shared" si="11"/>
        <v>0</v>
      </c>
      <c r="AN33" s="38">
        <v>0</v>
      </c>
      <c r="AO33" s="38">
        <v>0</v>
      </c>
      <c r="AP33" s="25">
        <f t="shared" si="12"/>
        <v>0</v>
      </c>
      <c r="AQ33" s="38">
        <v>0</v>
      </c>
      <c r="AR33" s="38">
        <v>0</v>
      </c>
      <c r="AS33" s="25">
        <f t="shared" si="13"/>
        <v>0</v>
      </c>
      <c r="AT33" s="38">
        <v>0</v>
      </c>
      <c r="AU33" s="38">
        <v>0</v>
      </c>
      <c r="AV33" s="25">
        <f t="shared" si="14"/>
        <v>0</v>
      </c>
      <c r="AW33" s="38">
        <v>0</v>
      </c>
      <c r="AX33" s="38">
        <v>0</v>
      </c>
      <c r="AY33" s="25">
        <f t="shared" si="15"/>
        <v>0</v>
      </c>
      <c r="AZ33" s="38">
        <v>0</v>
      </c>
      <c r="BA33" s="38">
        <v>0</v>
      </c>
      <c r="BB33" s="39">
        <v>0</v>
      </c>
      <c r="BC33" s="38">
        <v>0</v>
      </c>
      <c r="BD33" s="38"/>
      <c r="BE33" s="38"/>
      <c r="BF33" s="38">
        <v>0</v>
      </c>
      <c r="BG33" s="39">
        <v>0</v>
      </c>
      <c r="BH33" s="38">
        <v>0</v>
      </c>
      <c r="BI33" s="38"/>
      <c r="BJ33" s="38">
        <v>0</v>
      </c>
      <c r="BK33" s="25">
        <f t="shared" si="16"/>
        <v>176</v>
      </c>
      <c r="BL33" s="38">
        <v>176</v>
      </c>
      <c r="BM33" s="38">
        <v>0</v>
      </c>
      <c r="BN33" s="38">
        <v>0</v>
      </c>
      <c r="BO33" s="38">
        <v>0</v>
      </c>
      <c r="BP33" s="25">
        <f t="shared" si="17"/>
        <v>0</v>
      </c>
      <c r="BQ33" s="39">
        <v>0</v>
      </c>
      <c r="BR33" s="39">
        <v>0</v>
      </c>
      <c r="BS33" s="39">
        <v>0</v>
      </c>
      <c r="BT33" s="39">
        <v>0</v>
      </c>
      <c r="BU33" s="39">
        <v>0</v>
      </c>
      <c r="BV33" s="39">
        <v>0</v>
      </c>
      <c r="BW33" s="38">
        <v>0</v>
      </c>
      <c r="BX33" s="38">
        <v>0</v>
      </c>
      <c r="BY33" s="25">
        <f t="shared" si="18"/>
        <v>127</v>
      </c>
      <c r="BZ33" s="38">
        <v>83</v>
      </c>
      <c r="CA33" s="38">
        <v>0</v>
      </c>
      <c r="CB33" s="38">
        <v>44</v>
      </c>
      <c r="CC33" s="38">
        <v>0</v>
      </c>
      <c r="CD33" s="38">
        <v>0</v>
      </c>
      <c r="CE33" s="38">
        <v>0</v>
      </c>
      <c r="CF33" s="25">
        <f t="shared" si="19"/>
        <v>0</v>
      </c>
      <c r="CG33" s="38">
        <v>0</v>
      </c>
      <c r="CH33" s="38">
        <v>0</v>
      </c>
      <c r="CI33" s="25">
        <f t="shared" si="20"/>
        <v>0</v>
      </c>
      <c r="CJ33" s="38">
        <v>0</v>
      </c>
      <c r="CK33" s="38">
        <v>0</v>
      </c>
      <c r="CL33" s="25">
        <f t="shared" si="21"/>
        <v>0</v>
      </c>
      <c r="CM33" s="38">
        <v>0</v>
      </c>
      <c r="CN33" s="38">
        <v>0</v>
      </c>
      <c r="CO33" s="25">
        <f t="shared" si="22"/>
        <v>0</v>
      </c>
      <c r="CP33" s="38">
        <v>0</v>
      </c>
      <c r="CQ33" s="38">
        <v>0</v>
      </c>
      <c r="CR33" s="25">
        <f t="shared" si="23"/>
        <v>209</v>
      </c>
      <c r="CS33" s="38">
        <v>167</v>
      </c>
      <c r="CT33" s="38">
        <v>42</v>
      </c>
      <c r="CU33" s="38">
        <v>0</v>
      </c>
      <c r="CV33" s="40"/>
      <c r="CW33" s="27">
        <f t="shared" si="24"/>
        <v>1120</v>
      </c>
      <c r="CX33" s="25">
        <f t="shared" si="25"/>
        <v>824</v>
      </c>
      <c r="CY33" s="25">
        <f t="shared" si="26"/>
        <v>296</v>
      </c>
    </row>
    <row r="34" spans="1:103" ht="31.5" x14ac:dyDescent="0.25">
      <c r="A34" s="12" t="s">
        <v>132</v>
      </c>
      <c r="B34" s="25">
        <f t="shared" si="0"/>
        <v>91</v>
      </c>
      <c r="C34" s="38">
        <v>91</v>
      </c>
      <c r="D34" s="38"/>
      <c r="E34" s="38">
        <v>0</v>
      </c>
      <c r="F34" s="25">
        <f t="shared" si="1"/>
        <v>0</v>
      </c>
      <c r="G34" s="38">
        <v>0</v>
      </c>
      <c r="H34" s="38">
        <v>0</v>
      </c>
      <c r="I34" s="25">
        <f t="shared" si="2"/>
        <v>0</v>
      </c>
      <c r="J34" s="38">
        <v>0</v>
      </c>
      <c r="K34" s="38">
        <v>0</v>
      </c>
      <c r="L34" s="25">
        <f t="shared" si="3"/>
        <v>0</v>
      </c>
      <c r="M34" s="38">
        <v>0</v>
      </c>
      <c r="N34" s="38">
        <v>0</v>
      </c>
      <c r="O34" s="25">
        <f t="shared" si="4"/>
        <v>0</v>
      </c>
      <c r="P34" s="38">
        <v>0</v>
      </c>
      <c r="Q34" s="38">
        <v>0</v>
      </c>
      <c r="R34" s="25">
        <f t="shared" si="5"/>
        <v>0</v>
      </c>
      <c r="S34" s="38">
        <v>0</v>
      </c>
      <c r="T34" s="38">
        <v>0</v>
      </c>
      <c r="U34" s="25">
        <f t="shared" si="6"/>
        <v>0</v>
      </c>
      <c r="V34" s="38">
        <v>0</v>
      </c>
      <c r="W34" s="38">
        <v>0</v>
      </c>
      <c r="X34" s="25">
        <f t="shared" si="7"/>
        <v>0</v>
      </c>
      <c r="Y34" s="38">
        <v>0</v>
      </c>
      <c r="Z34" s="38">
        <v>0</v>
      </c>
      <c r="AA34" s="38">
        <v>354</v>
      </c>
      <c r="AB34" s="38">
        <v>898</v>
      </c>
      <c r="AC34" s="38">
        <v>0</v>
      </c>
      <c r="AD34" s="25">
        <f t="shared" si="8"/>
        <v>352</v>
      </c>
      <c r="AE34" s="38">
        <v>347</v>
      </c>
      <c r="AF34" s="38">
        <v>5</v>
      </c>
      <c r="AG34" s="25">
        <f t="shared" si="9"/>
        <v>0</v>
      </c>
      <c r="AH34" s="38">
        <v>0</v>
      </c>
      <c r="AI34" s="38">
        <v>0</v>
      </c>
      <c r="AJ34" s="25">
        <f t="shared" si="10"/>
        <v>0</v>
      </c>
      <c r="AK34" s="38">
        <v>0</v>
      </c>
      <c r="AL34" s="38">
        <v>0</v>
      </c>
      <c r="AM34" s="25">
        <f t="shared" si="11"/>
        <v>0</v>
      </c>
      <c r="AN34" s="38">
        <v>0</v>
      </c>
      <c r="AO34" s="38">
        <v>0</v>
      </c>
      <c r="AP34" s="25">
        <f t="shared" si="12"/>
        <v>0</v>
      </c>
      <c r="AQ34" s="38">
        <v>0</v>
      </c>
      <c r="AR34" s="38">
        <v>0</v>
      </c>
      <c r="AS34" s="25">
        <f t="shared" si="13"/>
        <v>0</v>
      </c>
      <c r="AT34" s="38">
        <v>0</v>
      </c>
      <c r="AU34" s="38">
        <v>0</v>
      </c>
      <c r="AV34" s="25">
        <f t="shared" si="14"/>
        <v>0</v>
      </c>
      <c r="AW34" s="38">
        <v>0</v>
      </c>
      <c r="AX34" s="38">
        <v>0</v>
      </c>
      <c r="AY34" s="25">
        <f t="shared" si="15"/>
        <v>0</v>
      </c>
      <c r="AZ34" s="38">
        <v>0</v>
      </c>
      <c r="BA34" s="38">
        <v>0</v>
      </c>
      <c r="BB34" s="39">
        <v>0</v>
      </c>
      <c r="BC34" s="38">
        <v>0</v>
      </c>
      <c r="BD34" s="38"/>
      <c r="BE34" s="38"/>
      <c r="BF34" s="38">
        <v>0</v>
      </c>
      <c r="BG34" s="39">
        <v>0</v>
      </c>
      <c r="BH34" s="38">
        <v>0</v>
      </c>
      <c r="BI34" s="38"/>
      <c r="BJ34" s="38">
        <v>0</v>
      </c>
      <c r="BK34" s="25">
        <f t="shared" si="16"/>
        <v>874</v>
      </c>
      <c r="BL34" s="38">
        <v>766</v>
      </c>
      <c r="BM34" s="38">
        <v>108</v>
      </c>
      <c r="BN34" s="38">
        <v>0</v>
      </c>
      <c r="BO34" s="38">
        <v>0</v>
      </c>
      <c r="BP34" s="25">
        <f t="shared" si="17"/>
        <v>0</v>
      </c>
      <c r="BQ34" s="39">
        <v>0</v>
      </c>
      <c r="BR34" s="39">
        <v>0</v>
      </c>
      <c r="BS34" s="39">
        <v>0</v>
      </c>
      <c r="BT34" s="39">
        <v>0</v>
      </c>
      <c r="BU34" s="39">
        <v>0</v>
      </c>
      <c r="BV34" s="39">
        <v>0</v>
      </c>
      <c r="BW34" s="38">
        <v>0</v>
      </c>
      <c r="BX34" s="38">
        <v>0</v>
      </c>
      <c r="BY34" s="25">
        <f t="shared" si="18"/>
        <v>919</v>
      </c>
      <c r="BZ34" s="38">
        <v>430</v>
      </c>
      <c r="CA34" s="38">
        <v>0</v>
      </c>
      <c r="CB34" s="38">
        <v>100</v>
      </c>
      <c r="CC34" s="38">
        <v>273</v>
      </c>
      <c r="CD34" s="38">
        <v>116</v>
      </c>
      <c r="CE34" s="38">
        <v>0</v>
      </c>
      <c r="CF34" s="25">
        <f t="shared" si="19"/>
        <v>0</v>
      </c>
      <c r="CG34" s="38">
        <v>0</v>
      </c>
      <c r="CH34" s="38">
        <v>0</v>
      </c>
      <c r="CI34" s="25">
        <f t="shared" si="20"/>
        <v>0</v>
      </c>
      <c r="CJ34" s="38">
        <v>0</v>
      </c>
      <c r="CK34" s="38">
        <v>0</v>
      </c>
      <c r="CL34" s="25">
        <f t="shared" si="21"/>
        <v>726</v>
      </c>
      <c r="CM34" s="38">
        <v>726</v>
      </c>
      <c r="CN34" s="38">
        <v>0</v>
      </c>
      <c r="CO34" s="25">
        <f t="shared" si="22"/>
        <v>0</v>
      </c>
      <c r="CP34" s="38">
        <v>0</v>
      </c>
      <c r="CQ34" s="38">
        <v>0</v>
      </c>
      <c r="CR34" s="25">
        <f t="shared" si="23"/>
        <v>868</v>
      </c>
      <c r="CS34" s="38">
        <v>293</v>
      </c>
      <c r="CT34" s="38">
        <v>575</v>
      </c>
      <c r="CU34" s="38">
        <v>0</v>
      </c>
      <c r="CV34" s="40"/>
      <c r="CW34" s="27">
        <f t="shared" si="24"/>
        <v>5082</v>
      </c>
      <c r="CX34" s="25">
        <f t="shared" si="25"/>
        <v>4040</v>
      </c>
      <c r="CY34" s="25">
        <f t="shared" si="26"/>
        <v>1042</v>
      </c>
    </row>
    <row r="35" spans="1:103" ht="31.5" x14ac:dyDescent="0.25">
      <c r="A35" s="12" t="s">
        <v>133</v>
      </c>
      <c r="B35" s="25">
        <f t="shared" si="0"/>
        <v>0</v>
      </c>
      <c r="C35" s="38">
        <v>0</v>
      </c>
      <c r="D35" s="38"/>
      <c r="E35" s="38">
        <v>0</v>
      </c>
      <c r="F35" s="25">
        <f t="shared" si="1"/>
        <v>0</v>
      </c>
      <c r="G35" s="38">
        <v>0</v>
      </c>
      <c r="H35" s="38">
        <v>0</v>
      </c>
      <c r="I35" s="25">
        <f t="shared" si="2"/>
        <v>0</v>
      </c>
      <c r="J35" s="38">
        <v>0</v>
      </c>
      <c r="K35" s="38">
        <v>0</v>
      </c>
      <c r="L35" s="25">
        <f t="shared" si="3"/>
        <v>0</v>
      </c>
      <c r="M35" s="38">
        <v>0</v>
      </c>
      <c r="N35" s="38">
        <v>0</v>
      </c>
      <c r="O35" s="25">
        <f t="shared" si="4"/>
        <v>0</v>
      </c>
      <c r="P35" s="38">
        <v>0</v>
      </c>
      <c r="Q35" s="38">
        <v>0</v>
      </c>
      <c r="R35" s="25">
        <f t="shared" si="5"/>
        <v>0</v>
      </c>
      <c r="S35" s="38">
        <v>0</v>
      </c>
      <c r="T35" s="38">
        <v>0</v>
      </c>
      <c r="U35" s="25">
        <f t="shared" si="6"/>
        <v>0</v>
      </c>
      <c r="V35" s="38">
        <v>0</v>
      </c>
      <c r="W35" s="38">
        <v>0</v>
      </c>
      <c r="X35" s="25">
        <f t="shared" si="7"/>
        <v>0</v>
      </c>
      <c r="Y35" s="38">
        <v>0</v>
      </c>
      <c r="Z35" s="38">
        <v>0</v>
      </c>
      <c r="AA35" s="38">
        <v>106</v>
      </c>
      <c r="AB35" s="38">
        <v>516</v>
      </c>
      <c r="AC35" s="38">
        <v>0</v>
      </c>
      <c r="AD35" s="25">
        <f t="shared" si="8"/>
        <v>0</v>
      </c>
      <c r="AE35" s="38">
        <v>0</v>
      </c>
      <c r="AF35" s="38">
        <v>0</v>
      </c>
      <c r="AG35" s="25">
        <f t="shared" si="9"/>
        <v>0</v>
      </c>
      <c r="AH35" s="38">
        <v>0</v>
      </c>
      <c r="AI35" s="38">
        <v>0</v>
      </c>
      <c r="AJ35" s="25">
        <f t="shared" si="10"/>
        <v>0</v>
      </c>
      <c r="AK35" s="38">
        <v>0</v>
      </c>
      <c r="AL35" s="38">
        <v>0</v>
      </c>
      <c r="AM35" s="25">
        <f t="shared" si="11"/>
        <v>0</v>
      </c>
      <c r="AN35" s="38">
        <v>0</v>
      </c>
      <c r="AO35" s="38">
        <v>0</v>
      </c>
      <c r="AP35" s="25">
        <f t="shared" si="12"/>
        <v>0</v>
      </c>
      <c r="AQ35" s="38">
        <v>0</v>
      </c>
      <c r="AR35" s="38">
        <v>0</v>
      </c>
      <c r="AS35" s="25">
        <f t="shared" si="13"/>
        <v>0</v>
      </c>
      <c r="AT35" s="38">
        <v>0</v>
      </c>
      <c r="AU35" s="38">
        <v>0</v>
      </c>
      <c r="AV35" s="25">
        <f t="shared" si="14"/>
        <v>0</v>
      </c>
      <c r="AW35" s="38">
        <v>0</v>
      </c>
      <c r="AX35" s="38">
        <v>0</v>
      </c>
      <c r="AY35" s="25">
        <f t="shared" si="15"/>
        <v>0</v>
      </c>
      <c r="AZ35" s="38">
        <v>0</v>
      </c>
      <c r="BA35" s="38">
        <v>0</v>
      </c>
      <c r="BB35" s="39">
        <v>0</v>
      </c>
      <c r="BC35" s="38">
        <v>0</v>
      </c>
      <c r="BD35" s="38"/>
      <c r="BE35" s="38"/>
      <c r="BF35" s="38">
        <v>0</v>
      </c>
      <c r="BG35" s="39">
        <v>0</v>
      </c>
      <c r="BH35" s="38">
        <v>0</v>
      </c>
      <c r="BI35" s="38"/>
      <c r="BJ35" s="38">
        <v>0</v>
      </c>
      <c r="BK35" s="25">
        <f t="shared" si="16"/>
        <v>126</v>
      </c>
      <c r="BL35" s="38">
        <v>126</v>
      </c>
      <c r="BM35" s="38">
        <v>0</v>
      </c>
      <c r="BN35" s="38">
        <v>0</v>
      </c>
      <c r="BO35" s="38">
        <v>0</v>
      </c>
      <c r="BP35" s="25">
        <f t="shared" si="17"/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8">
        <v>0</v>
      </c>
      <c r="BX35" s="38">
        <v>0</v>
      </c>
      <c r="BY35" s="25">
        <f t="shared" si="18"/>
        <v>71</v>
      </c>
      <c r="BZ35" s="38">
        <v>31</v>
      </c>
      <c r="CA35" s="38">
        <v>0</v>
      </c>
      <c r="CB35" s="38">
        <v>40</v>
      </c>
      <c r="CC35" s="38">
        <v>0</v>
      </c>
      <c r="CD35" s="38">
        <v>0</v>
      </c>
      <c r="CE35" s="38">
        <v>0</v>
      </c>
      <c r="CF35" s="25">
        <f t="shared" si="19"/>
        <v>0</v>
      </c>
      <c r="CG35" s="38">
        <v>0</v>
      </c>
      <c r="CH35" s="38">
        <v>0</v>
      </c>
      <c r="CI35" s="25">
        <f t="shared" si="20"/>
        <v>0</v>
      </c>
      <c r="CJ35" s="38">
        <v>0</v>
      </c>
      <c r="CK35" s="38">
        <v>0</v>
      </c>
      <c r="CL35" s="25">
        <f t="shared" si="21"/>
        <v>0</v>
      </c>
      <c r="CM35" s="38">
        <v>0</v>
      </c>
      <c r="CN35" s="38">
        <v>0</v>
      </c>
      <c r="CO35" s="25">
        <f t="shared" si="22"/>
        <v>0</v>
      </c>
      <c r="CP35" s="38">
        <v>0</v>
      </c>
      <c r="CQ35" s="38">
        <v>0</v>
      </c>
      <c r="CR35" s="25">
        <f t="shared" si="23"/>
        <v>271</v>
      </c>
      <c r="CS35" s="38">
        <v>0</v>
      </c>
      <c r="CT35" s="38">
        <v>271</v>
      </c>
      <c r="CU35" s="38">
        <v>0</v>
      </c>
      <c r="CV35" s="40"/>
      <c r="CW35" s="27">
        <f t="shared" si="24"/>
        <v>1090</v>
      </c>
      <c r="CX35" s="25">
        <f t="shared" si="25"/>
        <v>713</v>
      </c>
      <c r="CY35" s="25">
        <f t="shared" si="26"/>
        <v>377</v>
      </c>
    </row>
    <row r="36" spans="1:103" ht="31.5" x14ac:dyDescent="0.25">
      <c r="A36" s="12" t="s">
        <v>134</v>
      </c>
      <c r="B36" s="25">
        <f t="shared" si="0"/>
        <v>0</v>
      </c>
      <c r="C36" s="38">
        <v>0</v>
      </c>
      <c r="D36" s="38"/>
      <c r="E36" s="38">
        <v>0</v>
      </c>
      <c r="F36" s="25">
        <f t="shared" si="1"/>
        <v>0</v>
      </c>
      <c r="G36" s="38">
        <v>0</v>
      </c>
      <c r="H36" s="38">
        <v>0</v>
      </c>
      <c r="I36" s="25">
        <f t="shared" si="2"/>
        <v>0</v>
      </c>
      <c r="J36" s="38">
        <v>0</v>
      </c>
      <c r="K36" s="38">
        <v>0</v>
      </c>
      <c r="L36" s="25">
        <f t="shared" si="3"/>
        <v>0</v>
      </c>
      <c r="M36" s="38">
        <v>0</v>
      </c>
      <c r="N36" s="38">
        <v>0</v>
      </c>
      <c r="O36" s="25">
        <f t="shared" si="4"/>
        <v>0</v>
      </c>
      <c r="P36" s="38">
        <v>0</v>
      </c>
      <c r="Q36" s="38">
        <v>0</v>
      </c>
      <c r="R36" s="25">
        <f t="shared" si="5"/>
        <v>0</v>
      </c>
      <c r="S36" s="38">
        <v>0</v>
      </c>
      <c r="T36" s="38">
        <v>0</v>
      </c>
      <c r="U36" s="25">
        <f t="shared" si="6"/>
        <v>0</v>
      </c>
      <c r="V36" s="38">
        <v>0</v>
      </c>
      <c r="W36" s="38">
        <v>0</v>
      </c>
      <c r="X36" s="25">
        <f t="shared" si="7"/>
        <v>0</v>
      </c>
      <c r="Y36" s="38">
        <v>0</v>
      </c>
      <c r="Z36" s="38">
        <v>0</v>
      </c>
      <c r="AA36" s="38">
        <v>70</v>
      </c>
      <c r="AB36" s="38">
        <v>509</v>
      </c>
      <c r="AC36" s="38">
        <v>0</v>
      </c>
      <c r="AD36" s="25">
        <f t="shared" si="8"/>
        <v>0</v>
      </c>
      <c r="AE36" s="38">
        <v>0</v>
      </c>
      <c r="AF36" s="38">
        <v>0</v>
      </c>
      <c r="AG36" s="25">
        <f t="shared" si="9"/>
        <v>0</v>
      </c>
      <c r="AH36" s="38">
        <v>0</v>
      </c>
      <c r="AI36" s="38">
        <v>0</v>
      </c>
      <c r="AJ36" s="25">
        <f t="shared" si="10"/>
        <v>0</v>
      </c>
      <c r="AK36" s="38">
        <v>0</v>
      </c>
      <c r="AL36" s="38">
        <v>0</v>
      </c>
      <c r="AM36" s="25">
        <f t="shared" si="11"/>
        <v>0</v>
      </c>
      <c r="AN36" s="38">
        <v>0</v>
      </c>
      <c r="AO36" s="38">
        <v>0</v>
      </c>
      <c r="AP36" s="25">
        <f t="shared" si="12"/>
        <v>0</v>
      </c>
      <c r="AQ36" s="38">
        <v>0</v>
      </c>
      <c r="AR36" s="38">
        <v>0</v>
      </c>
      <c r="AS36" s="25">
        <f t="shared" si="13"/>
        <v>0</v>
      </c>
      <c r="AT36" s="38">
        <v>0</v>
      </c>
      <c r="AU36" s="38">
        <v>0</v>
      </c>
      <c r="AV36" s="25">
        <f t="shared" si="14"/>
        <v>0</v>
      </c>
      <c r="AW36" s="38">
        <v>0</v>
      </c>
      <c r="AX36" s="38">
        <v>0</v>
      </c>
      <c r="AY36" s="25">
        <f t="shared" si="15"/>
        <v>0</v>
      </c>
      <c r="AZ36" s="38">
        <v>0</v>
      </c>
      <c r="BA36" s="38">
        <v>0</v>
      </c>
      <c r="BB36" s="39">
        <v>0</v>
      </c>
      <c r="BC36" s="38">
        <v>0</v>
      </c>
      <c r="BD36" s="38"/>
      <c r="BE36" s="38"/>
      <c r="BF36" s="38">
        <v>0</v>
      </c>
      <c r="BG36" s="39">
        <v>0</v>
      </c>
      <c r="BH36" s="38">
        <v>0</v>
      </c>
      <c r="BI36" s="38"/>
      <c r="BJ36" s="38">
        <v>0</v>
      </c>
      <c r="BK36" s="25">
        <f t="shared" si="16"/>
        <v>240</v>
      </c>
      <c r="BL36" s="38">
        <v>240</v>
      </c>
      <c r="BM36" s="38">
        <v>0</v>
      </c>
      <c r="BN36" s="38">
        <v>0</v>
      </c>
      <c r="BO36" s="38">
        <v>0</v>
      </c>
      <c r="BP36" s="25">
        <f t="shared" si="17"/>
        <v>0</v>
      </c>
      <c r="BQ36" s="39">
        <v>0</v>
      </c>
      <c r="BR36" s="39">
        <v>0</v>
      </c>
      <c r="BS36" s="39">
        <v>0</v>
      </c>
      <c r="BT36" s="39">
        <v>0</v>
      </c>
      <c r="BU36" s="39">
        <v>0</v>
      </c>
      <c r="BV36" s="39">
        <v>0</v>
      </c>
      <c r="BW36" s="38">
        <v>0</v>
      </c>
      <c r="BX36" s="38">
        <v>0</v>
      </c>
      <c r="BY36" s="25">
        <f t="shared" si="18"/>
        <v>74</v>
      </c>
      <c r="BZ36" s="38">
        <v>58</v>
      </c>
      <c r="CA36" s="38">
        <v>0</v>
      </c>
      <c r="CB36" s="38">
        <v>0</v>
      </c>
      <c r="CC36" s="38">
        <v>16</v>
      </c>
      <c r="CD36" s="38">
        <v>0</v>
      </c>
      <c r="CE36" s="38">
        <v>0</v>
      </c>
      <c r="CF36" s="25">
        <f t="shared" si="19"/>
        <v>0</v>
      </c>
      <c r="CG36" s="38">
        <v>0</v>
      </c>
      <c r="CH36" s="38">
        <v>0</v>
      </c>
      <c r="CI36" s="25">
        <f t="shared" si="20"/>
        <v>0</v>
      </c>
      <c r="CJ36" s="38">
        <v>0</v>
      </c>
      <c r="CK36" s="38">
        <v>0</v>
      </c>
      <c r="CL36" s="25">
        <f t="shared" si="21"/>
        <v>0</v>
      </c>
      <c r="CM36" s="38">
        <v>0</v>
      </c>
      <c r="CN36" s="38">
        <v>0</v>
      </c>
      <c r="CO36" s="25">
        <f t="shared" si="22"/>
        <v>0</v>
      </c>
      <c r="CP36" s="38">
        <v>0</v>
      </c>
      <c r="CQ36" s="38">
        <v>0</v>
      </c>
      <c r="CR36" s="25">
        <f t="shared" si="23"/>
        <v>0</v>
      </c>
      <c r="CS36" s="38">
        <v>0</v>
      </c>
      <c r="CT36" s="38">
        <v>0</v>
      </c>
      <c r="CU36" s="38">
        <v>0</v>
      </c>
      <c r="CV36" s="40"/>
      <c r="CW36" s="27">
        <f t="shared" si="24"/>
        <v>893</v>
      </c>
      <c r="CX36" s="25">
        <f t="shared" si="25"/>
        <v>823</v>
      </c>
      <c r="CY36" s="25">
        <f t="shared" si="26"/>
        <v>70</v>
      </c>
    </row>
    <row r="37" spans="1:103" ht="31.5" x14ac:dyDescent="0.25">
      <c r="A37" s="12" t="s">
        <v>135</v>
      </c>
      <c r="B37" s="25">
        <f t="shared" si="0"/>
        <v>0</v>
      </c>
      <c r="C37" s="38">
        <v>0</v>
      </c>
      <c r="D37" s="38"/>
      <c r="E37" s="38">
        <v>0</v>
      </c>
      <c r="F37" s="25">
        <f t="shared" si="1"/>
        <v>0</v>
      </c>
      <c r="G37" s="38">
        <v>0</v>
      </c>
      <c r="H37" s="38">
        <v>0</v>
      </c>
      <c r="I37" s="25">
        <f t="shared" si="2"/>
        <v>0</v>
      </c>
      <c r="J37" s="38">
        <v>0</v>
      </c>
      <c r="K37" s="38">
        <v>0</v>
      </c>
      <c r="L37" s="25">
        <f t="shared" si="3"/>
        <v>0</v>
      </c>
      <c r="M37" s="38">
        <v>0</v>
      </c>
      <c r="N37" s="38">
        <v>0</v>
      </c>
      <c r="O37" s="25">
        <f t="shared" si="4"/>
        <v>0</v>
      </c>
      <c r="P37" s="38">
        <v>0</v>
      </c>
      <c r="Q37" s="38">
        <v>0</v>
      </c>
      <c r="R37" s="25">
        <f t="shared" si="5"/>
        <v>0</v>
      </c>
      <c r="S37" s="38">
        <v>0</v>
      </c>
      <c r="T37" s="38">
        <v>0</v>
      </c>
      <c r="U37" s="25">
        <f t="shared" si="6"/>
        <v>0</v>
      </c>
      <c r="V37" s="38">
        <v>0</v>
      </c>
      <c r="W37" s="38">
        <v>0</v>
      </c>
      <c r="X37" s="25">
        <f t="shared" si="7"/>
        <v>0</v>
      </c>
      <c r="Y37" s="38">
        <v>0</v>
      </c>
      <c r="Z37" s="38">
        <v>0</v>
      </c>
      <c r="AA37" s="38">
        <v>349</v>
      </c>
      <c r="AB37" s="38">
        <v>745</v>
      </c>
      <c r="AC37" s="38">
        <v>0</v>
      </c>
      <c r="AD37" s="25">
        <f t="shared" si="8"/>
        <v>0</v>
      </c>
      <c r="AE37" s="38">
        <v>0</v>
      </c>
      <c r="AF37" s="38">
        <v>0</v>
      </c>
      <c r="AG37" s="25">
        <f t="shared" si="9"/>
        <v>0</v>
      </c>
      <c r="AH37" s="38">
        <v>0</v>
      </c>
      <c r="AI37" s="38">
        <v>0</v>
      </c>
      <c r="AJ37" s="25">
        <f t="shared" si="10"/>
        <v>0</v>
      </c>
      <c r="AK37" s="38">
        <v>0</v>
      </c>
      <c r="AL37" s="38">
        <v>0</v>
      </c>
      <c r="AM37" s="25">
        <f t="shared" si="11"/>
        <v>0</v>
      </c>
      <c r="AN37" s="38">
        <v>0</v>
      </c>
      <c r="AO37" s="38">
        <v>0</v>
      </c>
      <c r="AP37" s="25">
        <f t="shared" si="12"/>
        <v>0</v>
      </c>
      <c r="AQ37" s="38">
        <v>0</v>
      </c>
      <c r="AR37" s="38">
        <v>0</v>
      </c>
      <c r="AS37" s="25">
        <f t="shared" si="13"/>
        <v>0</v>
      </c>
      <c r="AT37" s="38">
        <v>0</v>
      </c>
      <c r="AU37" s="38">
        <v>0</v>
      </c>
      <c r="AV37" s="25">
        <f t="shared" si="14"/>
        <v>0</v>
      </c>
      <c r="AW37" s="38">
        <v>0</v>
      </c>
      <c r="AX37" s="38">
        <v>0</v>
      </c>
      <c r="AY37" s="25">
        <f t="shared" si="15"/>
        <v>0</v>
      </c>
      <c r="AZ37" s="38">
        <v>0</v>
      </c>
      <c r="BA37" s="38">
        <v>0</v>
      </c>
      <c r="BB37" s="39">
        <v>0</v>
      </c>
      <c r="BC37" s="38">
        <v>0</v>
      </c>
      <c r="BD37" s="38"/>
      <c r="BE37" s="38"/>
      <c r="BF37" s="38">
        <v>0</v>
      </c>
      <c r="BG37" s="39">
        <v>0</v>
      </c>
      <c r="BH37" s="38">
        <v>0</v>
      </c>
      <c r="BI37" s="38"/>
      <c r="BJ37" s="38">
        <v>0</v>
      </c>
      <c r="BK37" s="25">
        <f t="shared" si="16"/>
        <v>742</v>
      </c>
      <c r="BL37" s="38">
        <v>742</v>
      </c>
      <c r="BM37" s="38">
        <v>0</v>
      </c>
      <c r="BN37" s="38">
        <v>0</v>
      </c>
      <c r="BO37" s="38">
        <v>0</v>
      </c>
      <c r="BP37" s="25">
        <f t="shared" si="17"/>
        <v>0</v>
      </c>
      <c r="BQ37" s="39">
        <v>0</v>
      </c>
      <c r="BR37" s="39">
        <v>0</v>
      </c>
      <c r="BS37" s="39">
        <v>0</v>
      </c>
      <c r="BT37" s="39">
        <v>0</v>
      </c>
      <c r="BU37" s="39">
        <v>0</v>
      </c>
      <c r="BV37" s="39">
        <v>0</v>
      </c>
      <c r="BW37" s="38">
        <v>0</v>
      </c>
      <c r="BX37" s="38">
        <v>0</v>
      </c>
      <c r="BY37" s="25">
        <f t="shared" si="18"/>
        <v>822</v>
      </c>
      <c r="BZ37" s="38">
        <v>410</v>
      </c>
      <c r="CA37" s="38">
        <v>0</v>
      </c>
      <c r="CB37" s="38">
        <v>90</v>
      </c>
      <c r="CC37" s="38">
        <v>252</v>
      </c>
      <c r="CD37" s="38">
        <v>70</v>
      </c>
      <c r="CE37" s="38">
        <v>0</v>
      </c>
      <c r="CF37" s="25">
        <f t="shared" si="19"/>
        <v>0</v>
      </c>
      <c r="CG37" s="38">
        <v>0</v>
      </c>
      <c r="CH37" s="38">
        <v>0</v>
      </c>
      <c r="CI37" s="25">
        <f t="shared" si="20"/>
        <v>0</v>
      </c>
      <c r="CJ37" s="38">
        <v>0</v>
      </c>
      <c r="CK37" s="38">
        <v>0</v>
      </c>
      <c r="CL37" s="25">
        <f t="shared" si="21"/>
        <v>486</v>
      </c>
      <c r="CM37" s="38">
        <v>486</v>
      </c>
      <c r="CN37" s="38">
        <v>0</v>
      </c>
      <c r="CO37" s="25">
        <f t="shared" si="22"/>
        <v>0</v>
      </c>
      <c r="CP37" s="38">
        <v>0</v>
      </c>
      <c r="CQ37" s="38">
        <v>0</v>
      </c>
      <c r="CR37" s="25">
        <f t="shared" si="23"/>
        <v>793</v>
      </c>
      <c r="CS37" s="38">
        <v>403</v>
      </c>
      <c r="CT37" s="38">
        <v>390</v>
      </c>
      <c r="CU37" s="38">
        <v>0</v>
      </c>
      <c r="CV37" s="40"/>
      <c r="CW37" s="27">
        <f t="shared" si="24"/>
        <v>3937</v>
      </c>
      <c r="CX37" s="25">
        <f t="shared" si="25"/>
        <v>3198</v>
      </c>
      <c r="CY37" s="25">
        <f t="shared" si="26"/>
        <v>739</v>
      </c>
    </row>
    <row r="38" spans="1:103" ht="31.5" x14ac:dyDescent="0.25">
      <c r="A38" s="12" t="s">
        <v>136</v>
      </c>
      <c r="B38" s="25">
        <f t="shared" si="0"/>
        <v>0</v>
      </c>
      <c r="C38" s="38">
        <v>0</v>
      </c>
      <c r="D38" s="38"/>
      <c r="E38" s="38">
        <v>0</v>
      </c>
      <c r="F38" s="25">
        <f t="shared" si="1"/>
        <v>0</v>
      </c>
      <c r="G38" s="38">
        <v>0</v>
      </c>
      <c r="H38" s="38">
        <v>0</v>
      </c>
      <c r="I38" s="25">
        <f t="shared" si="2"/>
        <v>0</v>
      </c>
      <c r="J38" s="38">
        <v>0</v>
      </c>
      <c r="K38" s="38">
        <v>0</v>
      </c>
      <c r="L38" s="25">
        <f t="shared" si="3"/>
        <v>0</v>
      </c>
      <c r="M38" s="38">
        <v>0</v>
      </c>
      <c r="N38" s="38">
        <v>0</v>
      </c>
      <c r="O38" s="25">
        <f t="shared" si="4"/>
        <v>0</v>
      </c>
      <c r="P38" s="38">
        <v>0</v>
      </c>
      <c r="Q38" s="38">
        <v>0</v>
      </c>
      <c r="R38" s="25">
        <f t="shared" si="5"/>
        <v>0</v>
      </c>
      <c r="S38" s="38">
        <v>0</v>
      </c>
      <c r="T38" s="38">
        <v>0</v>
      </c>
      <c r="U38" s="25">
        <f t="shared" si="6"/>
        <v>0</v>
      </c>
      <c r="V38" s="38">
        <v>0</v>
      </c>
      <c r="W38" s="38">
        <v>0</v>
      </c>
      <c r="X38" s="25">
        <f t="shared" si="7"/>
        <v>0</v>
      </c>
      <c r="Y38" s="38">
        <v>0</v>
      </c>
      <c r="Z38" s="38">
        <v>0</v>
      </c>
      <c r="AA38" s="38">
        <v>350</v>
      </c>
      <c r="AB38" s="38">
        <v>630</v>
      </c>
      <c r="AC38" s="38">
        <v>0</v>
      </c>
      <c r="AD38" s="25">
        <f t="shared" si="8"/>
        <v>0</v>
      </c>
      <c r="AE38" s="38">
        <v>0</v>
      </c>
      <c r="AF38" s="38">
        <v>0</v>
      </c>
      <c r="AG38" s="25">
        <f t="shared" si="9"/>
        <v>0</v>
      </c>
      <c r="AH38" s="38">
        <v>0</v>
      </c>
      <c r="AI38" s="38">
        <v>0</v>
      </c>
      <c r="AJ38" s="25">
        <f t="shared" si="10"/>
        <v>0</v>
      </c>
      <c r="AK38" s="38">
        <v>0</v>
      </c>
      <c r="AL38" s="38">
        <v>0</v>
      </c>
      <c r="AM38" s="25">
        <f t="shared" si="11"/>
        <v>0</v>
      </c>
      <c r="AN38" s="38">
        <v>0</v>
      </c>
      <c r="AO38" s="38">
        <v>0</v>
      </c>
      <c r="AP38" s="25">
        <f t="shared" si="12"/>
        <v>0</v>
      </c>
      <c r="AQ38" s="38">
        <v>0</v>
      </c>
      <c r="AR38" s="38">
        <v>0</v>
      </c>
      <c r="AS38" s="25">
        <f t="shared" si="13"/>
        <v>0</v>
      </c>
      <c r="AT38" s="38">
        <v>0</v>
      </c>
      <c r="AU38" s="38">
        <v>0</v>
      </c>
      <c r="AV38" s="25">
        <f t="shared" si="14"/>
        <v>0</v>
      </c>
      <c r="AW38" s="38">
        <v>0</v>
      </c>
      <c r="AX38" s="38">
        <v>0</v>
      </c>
      <c r="AY38" s="25">
        <f t="shared" si="15"/>
        <v>0</v>
      </c>
      <c r="AZ38" s="38">
        <v>0</v>
      </c>
      <c r="BA38" s="38">
        <v>0</v>
      </c>
      <c r="BB38" s="39">
        <v>0</v>
      </c>
      <c r="BC38" s="38">
        <v>0</v>
      </c>
      <c r="BD38" s="38"/>
      <c r="BE38" s="38"/>
      <c r="BF38" s="38">
        <v>0</v>
      </c>
      <c r="BG38" s="39">
        <v>0</v>
      </c>
      <c r="BH38" s="38">
        <v>0</v>
      </c>
      <c r="BI38" s="38"/>
      <c r="BJ38" s="38">
        <v>0</v>
      </c>
      <c r="BK38" s="25">
        <f t="shared" si="16"/>
        <v>310</v>
      </c>
      <c r="BL38" s="38">
        <v>310</v>
      </c>
      <c r="BM38" s="38">
        <v>0</v>
      </c>
      <c r="BN38" s="38">
        <v>0</v>
      </c>
      <c r="BO38" s="38">
        <v>0</v>
      </c>
      <c r="BP38" s="25">
        <f t="shared" si="17"/>
        <v>0</v>
      </c>
      <c r="BQ38" s="39">
        <v>0</v>
      </c>
      <c r="BR38" s="39">
        <v>0</v>
      </c>
      <c r="BS38" s="39">
        <v>0</v>
      </c>
      <c r="BT38" s="39">
        <v>0</v>
      </c>
      <c r="BU38" s="39">
        <v>0</v>
      </c>
      <c r="BV38" s="39">
        <v>0</v>
      </c>
      <c r="BW38" s="38">
        <v>0</v>
      </c>
      <c r="BX38" s="38">
        <v>0</v>
      </c>
      <c r="BY38" s="25">
        <f t="shared" si="18"/>
        <v>190</v>
      </c>
      <c r="BZ38" s="38">
        <v>100</v>
      </c>
      <c r="CA38" s="38">
        <v>0</v>
      </c>
      <c r="CB38" s="38">
        <v>52</v>
      </c>
      <c r="CC38" s="38">
        <v>38</v>
      </c>
      <c r="CD38" s="38">
        <v>0</v>
      </c>
      <c r="CE38" s="38">
        <v>0</v>
      </c>
      <c r="CF38" s="25">
        <f t="shared" si="19"/>
        <v>0</v>
      </c>
      <c r="CG38" s="38">
        <v>0</v>
      </c>
      <c r="CH38" s="38">
        <v>0</v>
      </c>
      <c r="CI38" s="25">
        <f t="shared" si="20"/>
        <v>0</v>
      </c>
      <c r="CJ38" s="38">
        <v>0</v>
      </c>
      <c r="CK38" s="38">
        <v>0</v>
      </c>
      <c r="CL38" s="25">
        <f t="shared" si="21"/>
        <v>0</v>
      </c>
      <c r="CM38" s="38">
        <v>0</v>
      </c>
      <c r="CN38" s="38">
        <v>0</v>
      </c>
      <c r="CO38" s="25">
        <f t="shared" si="22"/>
        <v>0</v>
      </c>
      <c r="CP38" s="38">
        <v>0</v>
      </c>
      <c r="CQ38" s="38">
        <v>0</v>
      </c>
      <c r="CR38" s="25">
        <f t="shared" si="23"/>
        <v>255</v>
      </c>
      <c r="CS38" s="38">
        <v>110</v>
      </c>
      <c r="CT38" s="38">
        <v>145</v>
      </c>
      <c r="CU38" s="38">
        <v>0</v>
      </c>
      <c r="CV38" s="40"/>
      <c r="CW38" s="27">
        <f t="shared" si="24"/>
        <v>1735</v>
      </c>
      <c r="CX38" s="25">
        <f t="shared" si="25"/>
        <v>1240</v>
      </c>
      <c r="CY38" s="25">
        <f t="shared" si="26"/>
        <v>495</v>
      </c>
    </row>
    <row r="39" spans="1:103" ht="31.5" x14ac:dyDescent="0.25">
      <c r="A39" s="12" t="s">
        <v>137</v>
      </c>
      <c r="B39" s="25">
        <f t="shared" si="0"/>
        <v>0</v>
      </c>
      <c r="C39" s="38"/>
      <c r="D39" s="38"/>
      <c r="E39" s="38"/>
      <c r="F39" s="25">
        <f t="shared" si="1"/>
        <v>0</v>
      </c>
      <c r="G39" s="38"/>
      <c r="H39" s="38"/>
      <c r="I39" s="25">
        <f t="shared" si="2"/>
        <v>0</v>
      </c>
      <c r="J39" s="38"/>
      <c r="K39" s="38"/>
      <c r="L39" s="25">
        <f t="shared" si="3"/>
        <v>0</v>
      </c>
      <c r="M39" s="38"/>
      <c r="N39" s="38"/>
      <c r="O39" s="25">
        <f t="shared" si="4"/>
        <v>0</v>
      </c>
      <c r="P39" s="38"/>
      <c r="Q39" s="38"/>
      <c r="R39" s="25">
        <f t="shared" si="5"/>
        <v>0</v>
      </c>
      <c r="S39" s="38"/>
      <c r="T39" s="38"/>
      <c r="U39" s="25">
        <f t="shared" si="6"/>
        <v>0</v>
      </c>
      <c r="V39" s="38"/>
      <c r="W39" s="38"/>
      <c r="X39" s="25">
        <f t="shared" si="7"/>
        <v>0</v>
      </c>
      <c r="Y39" s="38"/>
      <c r="Z39" s="38"/>
      <c r="AA39" s="38"/>
      <c r="AB39" s="38">
        <v>801</v>
      </c>
      <c r="AC39" s="38">
        <v>0</v>
      </c>
      <c r="AD39" s="25">
        <f t="shared" si="8"/>
        <v>0</v>
      </c>
      <c r="AE39" s="38">
        <v>0</v>
      </c>
      <c r="AF39" s="38">
        <v>0</v>
      </c>
      <c r="AG39" s="25">
        <f t="shared" si="9"/>
        <v>0</v>
      </c>
      <c r="AH39" s="38">
        <v>0</v>
      </c>
      <c r="AI39" s="38">
        <v>0</v>
      </c>
      <c r="AJ39" s="25">
        <f t="shared" si="10"/>
        <v>0</v>
      </c>
      <c r="AK39" s="38">
        <v>0</v>
      </c>
      <c r="AL39" s="38">
        <v>0</v>
      </c>
      <c r="AM39" s="25">
        <f t="shared" si="11"/>
        <v>0</v>
      </c>
      <c r="AN39" s="38">
        <v>0</v>
      </c>
      <c r="AO39" s="38">
        <v>0</v>
      </c>
      <c r="AP39" s="25">
        <f t="shared" si="12"/>
        <v>0</v>
      </c>
      <c r="AQ39" s="38">
        <v>0</v>
      </c>
      <c r="AR39" s="38">
        <v>0</v>
      </c>
      <c r="AS39" s="25">
        <f t="shared" si="13"/>
        <v>0</v>
      </c>
      <c r="AT39" s="38">
        <v>0</v>
      </c>
      <c r="AU39" s="38">
        <v>0</v>
      </c>
      <c r="AV39" s="25">
        <f t="shared" si="14"/>
        <v>0</v>
      </c>
      <c r="AW39" s="38">
        <v>0</v>
      </c>
      <c r="AX39" s="38">
        <v>0</v>
      </c>
      <c r="AY39" s="25">
        <f t="shared" si="15"/>
        <v>0</v>
      </c>
      <c r="AZ39" s="38">
        <v>0</v>
      </c>
      <c r="BA39" s="38">
        <v>0</v>
      </c>
      <c r="BB39" s="39">
        <v>0</v>
      </c>
      <c r="BC39" s="38">
        <v>0</v>
      </c>
      <c r="BD39" s="38"/>
      <c r="BE39" s="38"/>
      <c r="BF39" s="38">
        <v>0</v>
      </c>
      <c r="BG39" s="39">
        <v>0</v>
      </c>
      <c r="BH39" s="38">
        <v>0</v>
      </c>
      <c r="BI39" s="38"/>
      <c r="BJ39" s="38">
        <v>0</v>
      </c>
      <c r="BK39" s="25">
        <f t="shared" si="16"/>
        <v>0</v>
      </c>
      <c r="BL39" s="38">
        <v>0</v>
      </c>
      <c r="BM39" s="38">
        <v>0</v>
      </c>
      <c r="BN39" s="38">
        <v>0</v>
      </c>
      <c r="BO39" s="38">
        <v>0</v>
      </c>
      <c r="BP39" s="25">
        <f t="shared" si="17"/>
        <v>0</v>
      </c>
      <c r="BQ39" s="39">
        <v>0</v>
      </c>
      <c r="BR39" s="39">
        <v>0</v>
      </c>
      <c r="BS39" s="39">
        <v>0</v>
      </c>
      <c r="BT39" s="39">
        <v>0</v>
      </c>
      <c r="BU39" s="39">
        <v>0</v>
      </c>
      <c r="BV39" s="39">
        <v>0</v>
      </c>
      <c r="BW39" s="38">
        <v>0</v>
      </c>
      <c r="BX39" s="38">
        <v>0</v>
      </c>
      <c r="BY39" s="25">
        <f t="shared" si="18"/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25">
        <f t="shared" si="19"/>
        <v>0</v>
      </c>
      <c r="CG39" s="38">
        <v>0</v>
      </c>
      <c r="CH39" s="38">
        <v>0</v>
      </c>
      <c r="CI39" s="25">
        <f t="shared" si="20"/>
        <v>0</v>
      </c>
      <c r="CJ39" s="38">
        <v>0</v>
      </c>
      <c r="CK39" s="38">
        <v>0</v>
      </c>
      <c r="CL39" s="25">
        <f t="shared" si="21"/>
        <v>0</v>
      </c>
      <c r="CM39" s="38">
        <v>0</v>
      </c>
      <c r="CN39" s="38">
        <v>0</v>
      </c>
      <c r="CO39" s="25">
        <f t="shared" si="22"/>
        <v>0</v>
      </c>
      <c r="CP39" s="38">
        <v>0</v>
      </c>
      <c r="CQ39" s="38">
        <v>0</v>
      </c>
      <c r="CR39" s="25">
        <f t="shared" si="23"/>
        <v>0</v>
      </c>
      <c r="CS39" s="38">
        <v>0</v>
      </c>
      <c r="CT39" s="38">
        <v>0</v>
      </c>
      <c r="CU39" s="38">
        <v>0</v>
      </c>
      <c r="CV39" s="40"/>
      <c r="CW39" s="27">
        <f t="shared" si="24"/>
        <v>801</v>
      </c>
      <c r="CX39" s="25">
        <f t="shared" si="25"/>
        <v>801</v>
      </c>
      <c r="CY39" s="25">
        <f t="shared" si="26"/>
        <v>0</v>
      </c>
    </row>
    <row r="40" spans="1:103" ht="47.25" x14ac:dyDescent="0.25">
      <c r="A40" s="12" t="s">
        <v>138</v>
      </c>
      <c r="B40" s="25">
        <f t="shared" si="0"/>
        <v>0</v>
      </c>
      <c r="C40" s="38">
        <v>0</v>
      </c>
      <c r="D40" s="38"/>
      <c r="E40" s="38">
        <v>0</v>
      </c>
      <c r="F40" s="25">
        <f t="shared" si="1"/>
        <v>0</v>
      </c>
      <c r="G40" s="38">
        <v>0</v>
      </c>
      <c r="H40" s="38">
        <v>0</v>
      </c>
      <c r="I40" s="25">
        <f t="shared" si="2"/>
        <v>0</v>
      </c>
      <c r="J40" s="38">
        <v>0</v>
      </c>
      <c r="K40" s="38">
        <v>0</v>
      </c>
      <c r="L40" s="25">
        <f t="shared" si="3"/>
        <v>0</v>
      </c>
      <c r="M40" s="38">
        <v>0</v>
      </c>
      <c r="N40" s="38">
        <v>0</v>
      </c>
      <c r="O40" s="25">
        <f t="shared" si="4"/>
        <v>0</v>
      </c>
      <c r="P40" s="38">
        <v>0</v>
      </c>
      <c r="Q40" s="38">
        <v>0</v>
      </c>
      <c r="R40" s="25">
        <f t="shared" si="5"/>
        <v>0</v>
      </c>
      <c r="S40" s="38">
        <v>0</v>
      </c>
      <c r="T40" s="38">
        <v>0</v>
      </c>
      <c r="U40" s="25">
        <f t="shared" si="6"/>
        <v>0</v>
      </c>
      <c r="V40" s="38">
        <v>0</v>
      </c>
      <c r="W40" s="38">
        <v>0</v>
      </c>
      <c r="X40" s="25">
        <f t="shared" si="7"/>
        <v>0</v>
      </c>
      <c r="Y40" s="38">
        <v>0</v>
      </c>
      <c r="Z40" s="38">
        <v>0</v>
      </c>
      <c r="AA40" s="38">
        <v>187</v>
      </c>
      <c r="AB40" s="38">
        <v>196</v>
      </c>
      <c r="AC40" s="38">
        <v>0</v>
      </c>
      <c r="AD40" s="25">
        <f t="shared" si="8"/>
        <v>0</v>
      </c>
      <c r="AE40" s="38">
        <v>0</v>
      </c>
      <c r="AF40" s="38">
        <v>0</v>
      </c>
      <c r="AG40" s="25">
        <f t="shared" si="9"/>
        <v>0</v>
      </c>
      <c r="AH40" s="38">
        <v>0</v>
      </c>
      <c r="AI40" s="38">
        <v>0</v>
      </c>
      <c r="AJ40" s="25">
        <f t="shared" si="10"/>
        <v>0</v>
      </c>
      <c r="AK40" s="38">
        <v>0</v>
      </c>
      <c r="AL40" s="38">
        <v>0</v>
      </c>
      <c r="AM40" s="25">
        <f t="shared" si="11"/>
        <v>0</v>
      </c>
      <c r="AN40" s="38">
        <v>0</v>
      </c>
      <c r="AO40" s="38">
        <v>0</v>
      </c>
      <c r="AP40" s="25">
        <f t="shared" si="12"/>
        <v>0</v>
      </c>
      <c r="AQ40" s="38">
        <v>0</v>
      </c>
      <c r="AR40" s="38">
        <v>0</v>
      </c>
      <c r="AS40" s="25">
        <f t="shared" si="13"/>
        <v>0</v>
      </c>
      <c r="AT40" s="38">
        <v>0</v>
      </c>
      <c r="AU40" s="38">
        <v>0</v>
      </c>
      <c r="AV40" s="25">
        <f t="shared" si="14"/>
        <v>0</v>
      </c>
      <c r="AW40" s="38">
        <v>0</v>
      </c>
      <c r="AX40" s="38">
        <v>0</v>
      </c>
      <c r="AY40" s="25">
        <f t="shared" si="15"/>
        <v>0</v>
      </c>
      <c r="AZ40" s="38">
        <v>0</v>
      </c>
      <c r="BA40" s="38">
        <v>0</v>
      </c>
      <c r="BB40" s="39">
        <v>0</v>
      </c>
      <c r="BC40" s="38">
        <v>0</v>
      </c>
      <c r="BD40" s="38"/>
      <c r="BE40" s="38"/>
      <c r="BF40" s="38">
        <v>0</v>
      </c>
      <c r="BG40" s="39">
        <v>0</v>
      </c>
      <c r="BH40" s="38">
        <v>0</v>
      </c>
      <c r="BI40" s="38"/>
      <c r="BJ40" s="38">
        <v>0</v>
      </c>
      <c r="BK40" s="25">
        <f t="shared" si="16"/>
        <v>65</v>
      </c>
      <c r="BL40" s="38">
        <v>65</v>
      </c>
      <c r="BM40" s="38">
        <v>0</v>
      </c>
      <c r="BN40" s="38">
        <v>0</v>
      </c>
      <c r="BO40" s="38">
        <v>0</v>
      </c>
      <c r="BP40" s="25">
        <f t="shared" si="17"/>
        <v>0</v>
      </c>
      <c r="BQ40" s="39">
        <v>0</v>
      </c>
      <c r="BR40" s="39">
        <v>0</v>
      </c>
      <c r="BS40" s="39">
        <v>0</v>
      </c>
      <c r="BT40" s="39">
        <v>0</v>
      </c>
      <c r="BU40" s="39">
        <v>0</v>
      </c>
      <c r="BV40" s="39">
        <v>0</v>
      </c>
      <c r="BW40" s="38">
        <v>0</v>
      </c>
      <c r="BX40" s="38">
        <v>0</v>
      </c>
      <c r="BY40" s="25">
        <f t="shared" si="18"/>
        <v>56</v>
      </c>
      <c r="BZ40" s="38">
        <v>29</v>
      </c>
      <c r="CA40" s="38">
        <v>0</v>
      </c>
      <c r="CB40" s="38">
        <v>0</v>
      </c>
      <c r="CC40" s="38">
        <v>0</v>
      </c>
      <c r="CD40" s="38">
        <v>27</v>
      </c>
      <c r="CE40" s="38">
        <v>0</v>
      </c>
      <c r="CF40" s="25">
        <f t="shared" si="19"/>
        <v>0</v>
      </c>
      <c r="CG40" s="38">
        <v>0</v>
      </c>
      <c r="CH40" s="38">
        <v>0</v>
      </c>
      <c r="CI40" s="25">
        <f t="shared" si="20"/>
        <v>0</v>
      </c>
      <c r="CJ40" s="38">
        <v>0</v>
      </c>
      <c r="CK40" s="38">
        <v>0</v>
      </c>
      <c r="CL40" s="25">
        <f t="shared" si="21"/>
        <v>0</v>
      </c>
      <c r="CM40" s="38">
        <v>0</v>
      </c>
      <c r="CN40" s="38">
        <v>0</v>
      </c>
      <c r="CO40" s="25">
        <f t="shared" si="22"/>
        <v>0</v>
      </c>
      <c r="CP40" s="38">
        <v>0</v>
      </c>
      <c r="CQ40" s="38">
        <v>0</v>
      </c>
      <c r="CR40" s="25">
        <f t="shared" si="23"/>
        <v>0</v>
      </c>
      <c r="CS40" s="38">
        <v>0</v>
      </c>
      <c r="CT40" s="38">
        <v>0</v>
      </c>
      <c r="CU40" s="38">
        <v>0</v>
      </c>
      <c r="CV40" s="40"/>
      <c r="CW40" s="27">
        <f t="shared" si="24"/>
        <v>504</v>
      </c>
      <c r="CX40" s="25">
        <f t="shared" si="25"/>
        <v>317</v>
      </c>
      <c r="CY40" s="25">
        <f t="shared" si="26"/>
        <v>187</v>
      </c>
    </row>
    <row r="41" spans="1:103" ht="31.5" x14ac:dyDescent="0.25">
      <c r="A41" s="12" t="s">
        <v>139</v>
      </c>
      <c r="B41" s="25">
        <f t="shared" si="0"/>
        <v>0</v>
      </c>
      <c r="C41" s="38"/>
      <c r="D41" s="38"/>
      <c r="E41" s="38"/>
      <c r="F41" s="25">
        <f t="shared" si="1"/>
        <v>0</v>
      </c>
      <c r="G41" s="38"/>
      <c r="H41" s="38"/>
      <c r="I41" s="25">
        <f t="shared" si="2"/>
        <v>0</v>
      </c>
      <c r="J41" s="38"/>
      <c r="K41" s="38"/>
      <c r="L41" s="25">
        <f t="shared" si="3"/>
        <v>0</v>
      </c>
      <c r="M41" s="38"/>
      <c r="N41" s="38"/>
      <c r="O41" s="25">
        <f t="shared" si="4"/>
        <v>0</v>
      </c>
      <c r="P41" s="38"/>
      <c r="Q41" s="38"/>
      <c r="R41" s="25">
        <f t="shared" si="5"/>
        <v>0</v>
      </c>
      <c r="S41" s="38"/>
      <c r="T41" s="38"/>
      <c r="U41" s="25">
        <f t="shared" si="6"/>
        <v>0</v>
      </c>
      <c r="V41" s="38"/>
      <c r="W41" s="38"/>
      <c r="X41" s="25">
        <f t="shared" si="7"/>
        <v>0</v>
      </c>
      <c r="Y41" s="38"/>
      <c r="Z41" s="38"/>
      <c r="AA41" s="38">
        <v>210</v>
      </c>
      <c r="AB41" s="38">
        <v>430</v>
      </c>
      <c r="AC41" s="38">
        <v>0</v>
      </c>
      <c r="AD41" s="25">
        <f t="shared" si="8"/>
        <v>0</v>
      </c>
      <c r="AE41" s="38">
        <v>0</v>
      </c>
      <c r="AF41" s="38">
        <v>0</v>
      </c>
      <c r="AG41" s="25">
        <f t="shared" si="9"/>
        <v>0</v>
      </c>
      <c r="AH41" s="38">
        <v>0</v>
      </c>
      <c r="AI41" s="38">
        <v>0</v>
      </c>
      <c r="AJ41" s="25">
        <f t="shared" si="10"/>
        <v>0</v>
      </c>
      <c r="AK41" s="38">
        <v>0</v>
      </c>
      <c r="AL41" s="38">
        <v>0</v>
      </c>
      <c r="AM41" s="25">
        <f t="shared" si="11"/>
        <v>0</v>
      </c>
      <c r="AN41" s="38">
        <v>0</v>
      </c>
      <c r="AO41" s="38">
        <v>0</v>
      </c>
      <c r="AP41" s="25">
        <f t="shared" si="12"/>
        <v>0</v>
      </c>
      <c r="AQ41" s="38">
        <v>0</v>
      </c>
      <c r="AR41" s="38">
        <v>0</v>
      </c>
      <c r="AS41" s="25">
        <f t="shared" si="13"/>
        <v>0</v>
      </c>
      <c r="AT41" s="38">
        <v>0</v>
      </c>
      <c r="AU41" s="38">
        <v>0</v>
      </c>
      <c r="AV41" s="25">
        <f t="shared" si="14"/>
        <v>0</v>
      </c>
      <c r="AW41" s="38">
        <v>0</v>
      </c>
      <c r="AX41" s="38">
        <v>0</v>
      </c>
      <c r="AY41" s="25">
        <f t="shared" si="15"/>
        <v>0</v>
      </c>
      <c r="AZ41" s="38">
        <v>0</v>
      </c>
      <c r="BA41" s="38">
        <v>0</v>
      </c>
      <c r="BB41" s="39">
        <v>0</v>
      </c>
      <c r="BC41" s="38">
        <v>0</v>
      </c>
      <c r="BD41" s="38"/>
      <c r="BE41" s="38"/>
      <c r="BF41" s="38">
        <v>0</v>
      </c>
      <c r="BG41" s="39">
        <v>0</v>
      </c>
      <c r="BH41" s="38">
        <v>0</v>
      </c>
      <c r="BI41" s="38"/>
      <c r="BJ41" s="38">
        <v>0</v>
      </c>
      <c r="BK41" s="25">
        <f t="shared" si="16"/>
        <v>0</v>
      </c>
      <c r="BL41" s="38">
        <v>0</v>
      </c>
      <c r="BM41" s="38">
        <v>0</v>
      </c>
      <c r="BN41" s="38">
        <v>0</v>
      </c>
      <c r="BO41" s="38">
        <v>0</v>
      </c>
      <c r="BP41" s="25">
        <f t="shared" si="17"/>
        <v>0</v>
      </c>
      <c r="BQ41" s="39">
        <v>0</v>
      </c>
      <c r="BR41" s="39">
        <v>0</v>
      </c>
      <c r="BS41" s="39">
        <v>0</v>
      </c>
      <c r="BT41" s="39">
        <v>0</v>
      </c>
      <c r="BU41" s="39">
        <v>0</v>
      </c>
      <c r="BV41" s="39">
        <v>0</v>
      </c>
      <c r="BW41" s="38">
        <v>0</v>
      </c>
      <c r="BX41" s="38">
        <v>0</v>
      </c>
      <c r="BY41" s="25">
        <f t="shared" si="18"/>
        <v>0</v>
      </c>
      <c r="BZ41" s="38">
        <v>0</v>
      </c>
      <c r="CA41" s="38">
        <v>0</v>
      </c>
      <c r="CB41" s="38">
        <v>0</v>
      </c>
      <c r="CC41" s="38">
        <v>0</v>
      </c>
      <c r="CD41" s="38">
        <v>0</v>
      </c>
      <c r="CE41" s="38">
        <v>0</v>
      </c>
      <c r="CF41" s="25">
        <f t="shared" si="19"/>
        <v>0</v>
      </c>
      <c r="CG41" s="38">
        <v>0</v>
      </c>
      <c r="CH41" s="38">
        <v>0</v>
      </c>
      <c r="CI41" s="25">
        <f t="shared" si="20"/>
        <v>0</v>
      </c>
      <c r="CJ41" s="38">
        <v>0</v>
      </c>
      <c r="CK41" s="38">
        <v>0</v>
      </c>
      <c r="CL41" s="25">
        <f t="shared" si="21"/>
        <v>0</v>
      </c>
      <c r="CM41" s="38">
        <v>0</v>
      </c>
      <c r="CN41" s="38">
        <v>0</v>
      </c>
      <c r="CO41" s="25">
        <f t="shared" si="22"/>
        <v>0</v>
      </c>
      <c r="CP41" s="38">
        <v>0</v>
      </c>
      <c r="CQ41" s="38">
        <v>0</v>
      </c>
      <c r="CR41" s="25">
        <f t="shared" si="23"/>
        <v>340</v>
      </c>
      <c r="CS41" s="38">
        <v>85</v>
      </c>
      <c r="CT41" s="38">
        <v>255</v>
      </c>
      <c r="CU41" s="38">
        <v>0</v>
      </c>
      <c r="CV41" s="40"/>
      <c r="CW41" s="27">
        <f t="shared" si="24"/>
        <v>980</v>
      </c>
      <c r="CX41" s="25">
        <f t="shared" si="25"/>
        <v>515</v>
      </c>
      <c r="CY41" s="25">
        <f t="shared" si="26"/>
        <v>465</v>
      </c>
    </row>
    <row r="42" spans="1:103" ht="31.5" x14ac:dyDescent="0.25">
      <c r="A42" s="12" t="s">
        <v>140</v>
      </c>
      <c r="B42" s="25">
        <f t="shared" si="0"/>
        <v>0</v>
      </c>
      <c r="C42" s="38">
        <v>0</v>
      </c>
      <c r="D42" s="38"/>
      <c r="E42" s="38">
        <v>0</v>
      </c>
      <c r="F42" s="25">
        <f t="shared" si="1"/>
        <v>0</v>
      </c>
      <c r="G42" s="38">
        <v>0</v>
      </c>
      <c r="H42" s="38">
        <v>0</v>
      </c>
      <c r="I42" s="25">
        <f t="shared" si="2"/>
        <v>0</v>
      </c>
      <c r="J42" s="38">
        <v>0</v>
      </c>
      <c r="K42" s="38">
        <v>0</v>
      </c>
      <c r="L42" s="25">
        <f t="shared" si="3"/>
        <v>0</v>
      </c>
      <c r="M42" s="38">
        <v>0</v>
      </c>
      <c r="N42" s="38">
        <v>0</v>
      </c>
      <c r="O42" s="25">
        <f t="shared" si="4"/>
        <v>0</v>
      </c>
      <c r="P42" s="38">
        <v>0</v>
      </c>
      <c r="Q42" s="38">
        <v>0</v>
      </c>
      <c r="R42" s="25">
        <f t="shared" si="5"/>
        <v>0</v>
      </c>
      <c r="S42" s="38">
        <v>0</v>
      </c>
      <c r="T42" s="38">
        <v>0</v>
      </c>
      <c r="U42" s="25">
        <f t="shared" si="6"/>
        <v>0</v>
      </c>
      <c r="V42" s="38">
        <v>0</v>
      </c>
      <c r="W42" s="38">
        <v>0</v>
      </c>
      <c r="X42" s="25">
        <f t="shared" si="7"/>
        <v>0</v>
      </c>
      <c r="Y42" s="38">
        <v>0</v>
      </c>
      <c r="Z42" s="38">
        <v>0</v>
      </c>
      <c r="AA42" s="38">
        <v>290</v>
      </c>
      <c r="AB42" s="38">
        <v>465</v>
      </c>
      <c r="AC42" s="38">
        <v>0</v>
      </c>
      <c r="AD42" s="25">
        <f t="shared" si="8"/>
        <v>0</v>
      </c>
      <c r="AE42" s="38">
        <v>0</v>
      </c>
      <c r="AF42" s="38">
        <v>0</v>
      </c>
      <c r="AG42" s="25">
        <f t="shared" si="9"/>
        <v>0</v>
      </c>
      <c r="AH42" s="38">
        <v>0</v>
      </c>
      <c r="AI42" s="38">
        <v>0</v>
      </c>
      <c r="AJ42" s="25">
        <f t="shared" si="10"/>
        <v>0</v>
      </c>
      <c r="AK42" s="38">
        <v>0</v>
      </c>
      <c r="AL42" s="38">
        <v>0</v>
      </c>
      <c r="AM42" s="25">
        <f t="shared" si="11"/>
        <v>0</v>
      </c>
      <c r="AN42" s="38">
        <v>0</v>
      </c>
      <c r="AO42" s="38">
        <v>0</v>
      </c>
      <c r="AP42" s="25">
        <f t="shared" si="12"/>
        <v>0</v>
      </c>
      <c r="AQ42" s="38">
        <v>0</v>
      </c>
      <c r="AR42" s="38">
        <v>0</v>
      </c>
      <c r="AS42" s="25">
        <f t="shared" si="13"/>
        <v>0</v>
      </c>
      <c r="AT42" s="38">
        <v>0</v>
      </c>
      <c r="AU42" s="38">
        <v>0</v>
      </c>
      <c r="AV42" s="25">
        <f t="shared" si="14"/>
        <v>0</v>
      </c>
      <c r="AW42" s="38">
        <v>0</v>
      </c>
      <c r="AX42" s="38">
        <v>0</v>
      </c>
      <c r="AY42" s="25">
        <f t="shared" si="15"/>
        <v>0</v>
      </c>
      <c r="AZ42" s="38">
        <v>0</v>
      </c>
      <c r="BA42" s="38">
        <v>0</v>
      </c>
      <c r="BB42" s="39">
        <v>0</v>
      </c>
      <c r="BC42" s="38">
        <v>0</v>
      </c>
      <c r="BD42" s="38"/>
      <c r="BE42" s="38"/>
      <c r="BF42" s="38">
        <v>0</v>
      </c>
      <c r="BG42" s="39">
        <v>0</v>
      </c>
      <c r="BH42" s="38">
        <v>0</v>
      </c>
      <c r="BI42" s="38"/>
      <c r="BJ42" s="38">
        <v>0</v>
      </c>
      <c r="BK42" s="25">
        <f t="shared" si="16"/>
        <v>405</v>
      </c>
      <c r="BL42" s="38">
        <v>405</v>
      </c>
      <c r="BM42" s="38">
        <v>0</v>
      </c>
      <c r="BN42" s="38">
        <v>0</v>
      </c>
      <c r="BO42" s="38">
        <v>0</v>
      </c>
      <c r="BP42" s="25">
        <f t="shared" si="17"/>
        <v>0</v>
      </c>
      <c r="BQ42" s="39">
        <v>0</v>
      </c>
      <c r="BR42" s="39">
        <v>0</v>
      </c>
      <c r="BS42" s="39">
        <v>0</v>
      </c>
      <c r="BT42" s="39">
        <v>0</v>
      </c>
      <c r="BU42" s="39">
        <v>0</v>
      </c>
      <c r="BV42" s="39">
        <v>0</v>
      </c>
      <c r="BW42" s="38">
        <v>0</v>
      </c>
      <c r="BX42" s="38">
        <v>0</v>
      </c>
      <c r="BY42" s="25">
        <f t="shared" si="18"/>
        <v>0</v>
      </c>
      <c r="BZ42" s="38"/>
      <c r="CA42" s="38"/>
      <c r="CB42" s="38"/>
      <c r="CC42" s="38"/>
      <c r="CD42" s="38"/>
      <c r="CE42" s="38"/>
      <c r="CF42" s="25">
        <f t="shared" si="19"/>
        <v>0</v>
      </c>
      <c r="CG42" s="38"/>
      <c r="CH42" s="38"/>
      <c r="CI42" s="25">
        <f t="shared" si="20"/>
        <v>0</v>
      </c>
      <c r="CJ42" s="38"/>
      <c r="CK42" s="38"/>
      <c r="CL42" s="25">
        <f t="shared" si="21"/>
        <v>0</v>
      </c>
      <c r="CM42" s="38"/>
      <c r="CN42" s="38"/>
      <c r="CO42" s="25">
        <f t="shared" si="22"/>
        <v>0</v>
      </c>
      <c r="CP42" s="38"/>
      <c r="CQ42" s="38"/>
      <c r="CR42" s="25">
        <f t="shared" si="23"/>
        <v>0</v>
      </c>
      <c r="CS42" s="38"/>
      <c r="CT42" s="38"/>
      <c r="CU42" s="38"/>
      <c r="CV42" s="40"/>
      <c r="CW42" s="27">
        <f t="shared" si="24"/>
        <v>1160</v>
      </c>
      <c r="CX42" s="25">
        <f t="shared" si="25"/>
        <v>870</v>
      </c>
      <c r="CY42" s="25">
        <f t="shared" si="26"/>
        <v>290</v>
      </c>
    </row>
    <row r="43" spans="1:103" ht="31.5" x14ac:dyDescent="0.25">
      <c r="A43" s="12" t="s">
        <v>141</v>
      </c>
      <c r="B43" s="25">
        <f t="shared" si="0"/>
        <v>0</v>
      </c>
      <c r="C43" s="38">
        <v>0</v>
      </c>
      <c r="D43" s="38"/>
      <c r="E43" s="38">
        <v>0</v>
      </c>
      <c r="F43" s="25">
        <f t="shared" si="1"/>
        <v>0</v>
      </c>
      <c r="G43" s="38">
        <v>0</v>
      </c>
      <c r="H43" s="38">
        <v>0</v>
      </c>
      <c r="I43" s="25">
        <f t="shared" si="2"/>
        <v>0</v>
      </c>
      <c r="J43" s="38">
        <v>0</v>
      </c>
      <c r="K43" s="38">
        <v>0</v>
      </c>
      <c r="L43" s="25">
        <f t="shared" si="3"/>
        <v>0</v>
      </c>
      <c r="M43" s="38">
        <v>0</v>
      </c>
      <c r="N43" s="38">
        <v>0</v>
      </c>
      <c r="O43" s="25">
        <f t="shared" si="4"/>
        <v>0</v>
      </c>
      <c r="P43" s="38">
        <v>0</v>
      </c>
      <c r="Q43" s="38">
        <v>0</v>
      </c>
      <c r="R43" s="25">
        <f t="shared" si="5"/>
        <v>0</v>
      </c>
      <c r="S43" s="38">
        <v>0</v>
      </c>
      <c r="T43" s="38">
        <v>0</v>
      </c>
      <c r="U43" s="25">
        <f t="shared" si="6"/>
        <v>0</v>
      </c>
      <c r="V43" s="38">
        <v>0</v>
      </c>
      <c r="W43" s="38">
        <v>0</v>
      </c>
      <c r="X43" s="25">
        <f t="shared" si="7"/>
        <v>0</v>
      </c>
      <c r="Y43" s="38">
        <v>0</v>
      </c>
      <c r="Z43" s="38">
        <v>0</v>
      </c>
      <c r="AA43" s="38">
        <v>257</v>
      </c>
      <c r="AB43" s="38">
        <v>446</v>
      </c>
      <c r="AC43" s="38">
        <v>0</v>
      </c>
      <c r="AD43" s="25">
        <f t="shared" si="8"/>
        <v>0</v>
      </c>
      <c r="AE43" s="38">
        <v>0</v>
      </c>
      <c r="AF43" s="38">
        <v>0</v>
      </c>
      <c r="AG43" s="25">
        <f t="shared" si="9"/>
        <v>0</v>
      </c>
      <c r="AH43" s="38">
        <v>0</v>
      </c>
      <c r="AI43" s="38">
        <v>0</v>
      </c>
      <c r="AJ43" s="25">
        <f t="shared" si="10"/>
        <v>0</v>
      </c>
      <c r="AK43" s="38">
        <v>0</v>
      </c>
      <c r="AL43" s="38">
        <v>0</v>
      </c>
      <c r="AM43" s="25">
        <f t="shared" si="11"/>
        <v>0</v>
      </c>
      <c r="AN43" s="38">
        <v>0</v>
      </c>
      <c r="AO43" s="38">
        <v>0</v>
      </c>
      <c r="AP43" s="25">
        <f t="shared" si="12"/>
        <v>0</v>
      </c>
      <c r="AQ43" s="38">
        <v>0</v>
      </c>
      <c r="AR43" s="38">
        <v>0</v>
      </c>
      <c r="AS43" s="25">
        <f t="shared" si="13"/>
        <v>0</v>
      </c>
      <c r="AT43" s="38">
        <v>0</v>
      </c>
      <c r="AU43" s="38">
        <v>0</v>
      </c>
      <c r="AV43" s="25">
        <f t="shared" si="14"/>
        <v>0</v>
      </c>
      <c r="AW43" s="38">
        <v>0</v>
      </c>
      <c r="AX43" s="38">
        <v>0</v>
      </c>
      <c r="AY43" s="25">
        <f t="shared" si="15"/>
        <v>0</v>
      </c>
      <c r="AZ43" s="38">
        <v>0</v>
      </c>
      <c r="BA43" s="38">
        <v>0</v>
      </c>
      <c r="BB43" s="39">
        <v>0</v>
      </c>
      <c r="BC43" s="38">
        <v>0</v>
      </c>
      <c r="BD43" s="38"/>
      <c r="BE43" s="38"/>
      <c r="BF43" s="38">
        <v>0</v>
      </c>
      <c r="BG43" s="39">
        <v>0</v>
      </c>
      <c r="BH43" s="38">
        <v>0</v>
      </c>
      <c r="BI43" s="38"/>
      <c r="BJ43" s="38">
        <v>0</v>
      </c>
      <c r="BK43" s="25">
        <f t="shared" si="16"/>
        <v>270</v>
      </c>
      <c r="BL43" s="38">
        <v>270</v>
      </c>
      <c r="BM43" s="38"/>
      <c r="BN43" s="38"/>
      <c r="BO43" s="38"/>
      <c r="BP43" s="25">
        <f t="shared" si="17"/>
        <v>0</v>
      </c>
      <c r="BQ43" s="39"/>
      <c r="BR43" s="39"/>
      <c r="BS43" s="39"/>
      <c r="BT43" s="39"/>
      <c r="BU43" s="39"/>
      <c r="BV43" s="39"/>
      <c r="BW43" s="38"/>
      <c r="BX43" s="38"/>
      <c r="BY43" s="25">
        <f t="shared" si="18"/>
        <v>0</v>
      </c>
      <c r="BZ43" s="38"/>
      <c r="CA43" s="38"/>
      <c r="CB43" s="38"/>
      <c r="CC43" s="38"/>
      <c r="CD43" s="38"/>
      <c r="CE43" s="38"/>
      <c r="CF43" s="25">
        <f t="shared" si="19"/>
        <v>0</v>
      </c>
      <c r="CG43" s="38"/>
      <c r="CH43" s="38"/>
      <c r="CI43" s="25">
        <f t="shared" si="20"/>
        <v>0</v>
      </c>
      <c r="CJ43" s="38"/>
      <c r="CK43" s="38"/>
      <c r="CL43" s="25">
        <f t="shared" si="21"/>
        <v>0</v>
      </c>
      <c r="CM43" s="38"/>
      <c r="CN43" s="38"/>
      <c r="CO43" s="25">
        <f t="shared" si="22"/>
        <v>0</v>
      </c>
      <c r="CP43" s="38"/>
      <c r="CQ43" s="38"/>
      <c r="CR43" s="25">
        <f t="shared" si="23"/>
        <v>0</v>
      </c>
      <c r="CS43" s="38"/>
      <c r="CT43" s="38"/>
      <c r="CU43" s="38"/>
      <c r="CV43" s="40"/>
      <c r="CW43" s="27">
        <f t="shared" si="24"/>
        <v>973</v>
      </c>
      <c r="CX43" s="25">
        <f t="shared" si="25"/>
        <v>716</v>
      </c>
      <c r="CY43" s="25">
        <f t="shared" si="26"/>
        <v>257</v>
      </c>
    </row>
    <row r="44" spans="1:103" ht="31.5" x14ac:dyDescent="0.25">
      <c r="A44" s="12" t="s">
        <v>142</v>
      </c>
      <c r="B44" s="25">
        <f t="shared" si="0"/>
        <v>0</v>
      </c>
      <c r="C44" s="38"/>
      <c r="D44" s="38"/>
      <c r="E44" s="38"/>
      <c r="F44" s="25">
        <f t="shared" si="1"/>
        <v>0</v>
      </c>
      <c r="G44" s="38"/>
      <c r="H44" s="38"/>
      <c r="I44" s="25">
        <f t="shared" si="2"/>
        <v>0</v>
      </c>
      <c r="J44" s="38"/>
      <c r="K44" s="38"/>
      <c r="L44" s="25">
        <f t="shared" si="3"/>
        <v>0</v>
      </c>
      <c r="M44" s="38"/>
      <c r="N44" s="38"/>
      <c r="O44" s="25">
        <f t="shared" si="4"/>
        <v>0</v>
      </c>
      <c r="P44" s="38"/>
      <c r="Q44" s="38"/>
      <c r="R44" s="25">
        <f t="shared" si="5"/>
        <v>0</v>
      </c>
      <c r="S44" s="38"/>
      <c r="T44" s="38"/>
      <c r="U44" s="25">
        <f t="shared" si="6"/>
        <v>0</v>
      </c>
      <c r="V44" s="38"/>
      <c r="W44" s="38"/>
      <c r="X44" s="25">
        <f t="shared" si="7"/>
        <v>0</v>
      </c>
      <c r="Y44" s="38"/>
      <c r="Z44" s="38"/>
      <c r="AA44" s="38">
        <v>307</v>
      </c>
      <c r="AB44" s="38">
        <v>522</v>
      </c>
      <c r="AC44" s="38">
        <v>0</v>
      </c>
      <c r="AD44" s="25">
        <f t="shared" si="8"/>
        <v>0</v>
      </c>
      <c r="AE44" s="38">
        <v>0</v>
      </c>
      <c r="AF44" s="38">
        <v>0</v>
      </c>
      <c r="AG44" s="25">
        <f t="shared" si="9"/>
        <v>0</v>
      </c>
      <c r="AH44" s="38">
        <v>0</v>
      </c>
      <c r="AI44" s="38">
        <v>0</v>
      </c>
      <c r="AJ44" s="25">
        <f t="shared" si="10"/>
        <v>0</v>
      </c>
      <c r="AK44" s="38">
        <v>0</v>
      </c>
      <c r="AL44" s="38">
        <v>0</v>
      </c>
      <c r="AM44" s="25">
        <f t="shared" si="11"/>
        <v>0</v>
      </c>
      <c r="AN44" s="38">
        <v>0</v>
      </c>
      <c r="AO44" s="38">
        <v>0</v>
      </c>
      <c r="AP44" s="25">
        <f t="shared" si="12"/>
        <v>0</v>
      </c>
      <c r="AQ44" s="38">
        <v>0</v>
      </c>
      <c r="AR44" s="38">
        <v>0</v>
      </c>
      <c r="AS44" s="25">
        <f t="shared" si="13"/>
        <v>0</v>
      </c>
      <c r="AT44" s="38">
        <v>0</v>
      </c>
      <c r="AU44" s="38">
        <v>0</v>
      </c>
      <c r="AV44" s="25">
        <f t="shared" si="14"/>
        <v>0</v>
      </c>
      <c r="AW44" s="38">
        <v>0</v>
      </c>
      <c r="AX44" s="38">
        <v>0</v>
      </c>
      <c r="AY44" s="25">
        <f t="shared" si="15"/>
        <v>0</v>
      </c>
      <c r="AZ44" s="38">
        <v>0</v>
      </c>
      <c r="BA44" s="38">
        <v>0</v>
      </c>
      <c r="BB44" s="39">
        <v>0</v>
      </c>
      <c r="BC44" s="38">
        <v>0</v>
      </c>
      <c r="BD44" s="38"/>
      <c r="BE44" s="38"/>
      <c r="BF44" s="38">
        <v>0</v>
      </c>
      <c r="BG44" s="39">
        <v>0</v>
      </c>
      <c r="BH44" s="38">
        <v>0</v>
      </c>
      <c r="BI44" s="38"/>
      <c r="BJ44" s="38">
        <v>0</v>
      </c>
      <c r="BK44" s="25">
        <f t="shared" si="16"/>
        <v>192</v>
      </c>
      <c r="BL44" s="38">
        <v>192</v>
      </c>
      <c r="BM44" s="38">
        <v>0</v>
      </c>
      <c r="BN44" s="38">
        <v>0</v>
      </c>
      <c r="BO44" s="38">
        <v>0</v>
      </c>
      <c r="BP44" s="25">
        <f t="shared" si="17"/>
        <v>0</v>
      </c>
      <c r="BQ44" s="39">
        <v>0</v>
      </c>
      <c r="BR44" s="39">
        <v>0</v>
      </c>
      <c r="BS44" s="39">
        <v>0</v>
      </c>
      <c r="BT44" s="39">
        <v>0</v>
      </c>
      <c r="BU44" s="39">
        <v>0</v>
      </c>
      <c r="BV44" s="39">
        <v>0</v>
      </c>
      <c r="BW44" s="38">
        <v>0</v>
      </c>
      <c r="BX44" s="38">
        <v>0</v>
      </c>
      <c r="BY44" s="25">
        <f t="shared" si="18"/>
        <v>92</v>
      </c>
      <c r="BZ44" s="38">
        <v>49</v>
      </c>
      <c r="CA44" s="38">
        <v>0</v>
      </c>
      <c r="CB44" s="38">
        <v>0</v>
      </c>
      <c r="CC44" s="38">
        <v>43</v>
      </c>
      <c r="CD44" s="38">
        <v>0</v>
      </c>
      <c r="CE44" s="38">
        <v>0</v>
      </c>
      <c r="CF44" s="25">
        <f t="shared" si="19"/>
        <v>0</v>
      </c>
      <c r="CG44" s="38">
        <v>0</v>
      </c>
      <c r="CH44" s="38">
        <v>0</v>
      </c>
      <c r="CI44" s="25">
        <f t="shared" si="20"/>
        <v>0</v>
      </c>
      <c r="CJ44" s="38">
        <v>0</v>
      </c>
      <c r="CK44" s="38">
        <v>0</v>
      </c>
      <c r="CL44" s="25">
        <f t="shared" si="21"/>
        <v>0</v>
      </c>
      <c r="CM44" s="38">
        <v>0</v>
      </c>
      <c r="CN44" s="38">
        <v>0</v>
      </c>
      <c r="CO44" s="25">
        <f t="shared" si="22"/>
        <v>0</v>
      </c>
      <c r="CP44" s="38">
        <v>0</v>
      </c>
      <c r="CQ44" s="38">
        <v>0</v>
      </c>
      <c r="CR44" s="25">
        <f t="shared" si="23"/>
        <v>307</v>
      </c>
      <c r="CS44" s="38">
        <v>180</v>
      </c>
      <c r="CT44" s="38">
        <v>127</v>
      </c>
      <c r="CU44" s="38">
        <v>0</v>
      </c>
      <c r="CV44" s="40"/>
      <c r="CW44" s="27">
        <f t="shared" si="24"/>
        <v>1420</v>
      </c>
      <c r="CX44" s="25">
        <f t="shared" si="25"/>
        <v>986</v>
      </c>
      <c r="CY44" s="25">
        <f t="shared" si="26"/>
        <v>434</v>
      </c>
    </row>
    <row r="45" spans="1:103" ht="47.25" x14ac:dyDescent="0.25">
      <c r="A45" s="12" t="s">
        <v>143</v>
      </c>
      <c r="B45" s="25">
        <f t="shared" si="0"/>
        <v>0</v>
      </c>
      <c r="C45" s="38">
        <v>0</v>
      </c>
      <c r="D45" s="38"/>
      <c r="E45" s="38">
        <v>0</v>
      </c>
      <c r="F45" s="25">
        <f t="shared" si="1"/>
        <v>0</v>
      </c>
      <c r="G45" s="38">
        <v>0</v>
      </c>
      <c r="H45" s="38">
        <v>0</v>
      </c>
      <c r="I45" s="25">
        <f t="shared" si="2"/>
        <v>0</v>
      </c>
      <c r="J45" s="38">
        <v>0</v>
      </c>
      <c r="K45" s="38">
        <v>0</v>
      </c>
      <c r="L45" s="25">
        <f t="shared" si="3"/>
        <v>0</v>
      </c>
      <c r="M45" s="38">
        <v>0</v>
      </c>
      <c r="N45" s="38">
        <v>0</v>
      </c>
      <c r="O45" s="25">
        <f t="shared" si="4"/>
        <v>0</v>
      </c>
      <c r="P45" s="38">
        <v>0</v>
      </c>
      <c r="Q45" s="38">
        <v>0</v>
      </c>
      <c r="R45" s="25">
        <f t="shared" si="5"/>
        <v>0</v>
      </c>
      <c r="S45" s="38">
        <v>0</v>
      </c>
      <c r="T45" s="38">
        <v>0</v>
      </c>
      <c r="U45" s="25">
        <f t="shared" si="6"/>
        <v>0</v>
      </c>
      <c r="V45" s="38">
        <v>0</v>
      </c>
      <c r="W45" s="38">
        <v>0</v>
      </c>
      <c r="X45" s="25">
        <f t="shared" si="7"/>
        <v>0</v>
      </c>
      <c r="Y45" s="38">
        <v>0</v>
      </c>
      <c r="Z45" s="38">
        <v>0</v>
      </c>
      <c r="AA45" s="38">
        <v>0</v>
      </c>
      <c r="AB45" s="38">
        <v>572</v>
      </c>
      <c r="AC45" s="38">
        <v>0</v>
      </c>
      <c r="AD45" s="25">
        <f t="shared" si="8"/>
        <v>142</v>
      </c>
      <c r="AE45" s="38">
        <v>142</v>
      </c>
      <c r="AF45" s="38">
        <v>0</v>
      </c>
      <c r="AG45" s="25">
        <f t="shared" si="9"/>
        <v>0</v>
      </c>
      <c r="AH45" s="38">
        <v>0</v>
      </c>
      <c r="AI45" s="38">
        <v>0</v>
      </c>
      <c r="AJ45" s="25">
        <f t="shared" si="10"/>
        <v>0</v>
      </c>
      <c r="AK45" s="38">
        <v>0</v>
      </c>
      <c r="AL45" s="38">
        <v>0</v>
      </c>
      <c r="AM45" s="25">
        <f t="shared" si="11"/>
        <v>0</v>
      </c>
      <c r="AN45" s="38">
        <v>0</v>
      </c>
      <c r="AO45" s="38">
        <v>0</v>
      </c>
      <c r="AP45" s="25">
        <f t="shared" si="12"/>
        <v>0</v>
      </c>
      <c r="AQ45" s="38">
        <v>0</v>
      </c>
      <c r="AR45" s="38">
        <v>0</v>
      </c>
      <c r="AS45" s="25">
        <f t="shared" si="13"/>
        <v>0</v>
      </c>
      <c r="AT45" s="38">
        <v>0</v>
      </c>
      <c r="AU45" s="38">
        <v>0</v>
      </c>
      <c r="AV45" s="25">
        <f t="shared" si="14"/>
        <v>0</v>
      </c>
      <c r="AW45" s="38">
        <v>0</v>
      </c>
      <c r="AX45" s="38">
        <v>0</v>
      </c>
      <c r="AY45" s="25">
        <f t="shared" si="15"/>
        <v>0</v>
      </c>
      <c r="AZ45" s="38">
        <v>0</v>
      </c>
      <c r="BA45" s="38">
        <v>0</v>
      </c>
      <c r="BB45" s="39">
        <v>0</v>
      </c>
      <c r="BC45" s="38">
        <v>0</v>
      </c>
      <c r="BD45" s="38"/>
      <c r="BE45" s="38"/>
      <c r="BF45" s="38">
        <v>0</v>
      </c>
      <c r="BG45" s="39">
        <v>0</v>
      </c>
      <c r="BH45" s="38">
        <v>0</v>
      </c>
      <c r="BI45" s="38"/>
      <c r="BJ45" s="38">
        <v>0</v>
      </c>
      <c r="BK45" s="25">
        <f t="shared" si="16"/>
        <v>297</v>
      </c>
      <c r="BL45" s="38">
        <v>297</v>
      </c>
      <c r="BM45" s="38">
        <v>0</v>
      </c>
      <c r="BN45" s="38">
        <v>0</v>
      </c>
      <c r="BO45" s="38">
        <v>0</v>
      </c>
      <c r="BP45" s="25">
        <f t="shared" si="17"/>
        <v>0</v>
      </c>
      <c r="BQ45" s="39">
        <v>0</v>
      </c>
      <c r="BR45" s="39">
        <v>0</v>
      </c>
      <c r="BS45" s="39">
        <v>0</v>
      </c>
      <c r="BT45" s="39">
        <v>0</v>
      </c>
      <c r="BU45" s="39">
        <v>0</v>
      </c>
      <c r="BV45" s="39">
        <v>0</v>
      </c>
      <c r="BW45" s="38">
        <v>0</v>
      </c>
      <c r="BX45" s="38">
        <v>0</v>
      </c>
      <c r="BY45" s="25">
        <f t="shared" si="18"/>
        <v>269</v>
      </c>
      <c r="BZ45" s="38">
        <v>150</v>
      </c>
      <c r="CA45" s="38">
        <v>0</v>
      </c>
      <c r="CB45" s="38">
        <v>119</v>
      </c>
      <c r="CC45" s="38">
        <v>0</v>
      </c>
      <c r="CD45" s="38">
        <v>0</v>
      </c>
      <c r="CE45" s="38">
        <v>0</v>
      </c>
      <c r="CF45" s="25">
        <f t="shared" si="19"/>
        <v>0</v>
      </c>
      <c r="CG45" s="38">
        <v>0</v>
      </c>
      <c r="CH45" s="38">
        <v>0</v>
      </c>
      <c r="CI45" s="25">
        <f t="shared" si="20"/>
        <v>0</v>
      </c>
      <c r="CJ45" s="38">
        <v>0</v>
      </c>
      <c r="CK45" s="38">
        <v>0</v>
      </c>
      <c r="CL45" s="25">
        <f t="shared" si="21"/>
        <v>0</v>
      </c>
      <c r="CM45" s="38">
        <v>0</v>
      </c>
      <c r="CN45" s="38">
        <v>0</v>
      </c>
      <c r="CO45" s="25">
        <f t="shared" si="22"/>
        <v>0</v>
      </c>
      <c r="CP45" s="38">
        <v>0</v>
      </c>
      <c r="CQ45" s="38">
        <v>0</v>
      </c>
      <c r="CR45" s="25">
        <f t="shared" si="23"/>
        <v>482</v>
      </c>
      <c r="CS45" s="38">
        <v>170</v>
      </c>
      <c r="CT45" s="38">
        <v>312</v>
      </c>
      <c r="CU45" s="38">
        <v>0</v>
      </c>
      <c r="CV45" s="40"/>
      <c r="CW45" s="27">
        <f t="shared" si="24"/>
        <v>1762</v>
      </c>
      <c r="CX45" s="25">
        <f t="shared" si="25"/>
        <v>1450</v>
      </c>
      <c r="CY45" s="25">
        <f t="shared" si="26"/>
        <v>312</v>
      </c>
    </row>
    <row r="46" spans="1:103" ht="31.5" x14ac:dyDescent="0.25">
      <c r="A46" s="12" t="s">
        <v>144</v>
      </c>
      <c r="B46" s="25">
        <f t="shared" si="0"/>
        <v>0</v>
      </c>
      <c r="C46" s="38">
        <v>0</v>
      </c>
      <c r="D46" s="38"/>
      <c r="E46" s="38">
        <v>0</v>
      </c>
      <c r="F46" s="25">
        <f t="shared" si="1"/>
        <v>0</v>
      </c>
      <c r="G46" s="38">
        <v>0</v>
      </c>
      <c r="H46" s="38">
        <v>0</v>
      </c>
      <c r="I46" s="25">
        <f t="shared" si="2"/>
        <v>889</v>
      </c>
      <c r="J46" s="38">
        <v>889</v>
      </c>
      <c r="K46" s="38">
        <v>0</v>
      </c>
      <c r="L46" s="25">
        <f t="shared" si="3"/>
        <v>0</v>
      </c>
      <c r="M46" s="38">
        <v>0</v>
      </c>
      <c r="N46" s="38">
        <v>0</v>
      </c>
      <c r="O46" s="25">
        <f t="shared" si="4"/>
        <v>949</v>
      </c>
      <c r="P46" s="38">
        <v>949</v>
      </c>
      <c r="Q46" s="38">
        <v>0</v>
      </c>
      <c r="R46" s="25">
        <f t="shared" si="5"/>
        <v>167</v>
      </c>
      <c r="S46" s="38">
        <v>167</v>
      </c>
      <c r="T46" s="38">
        <v>0</v>
      </c>
      <c r="U46" s="25">
        <f t="shared" si="6"/>
        <v>0</v>
      </c>
      <c r="V46" s="38">
        <v>0</v>
      </c>
      <c r="W46" s="38">
        <v>0</v>
      </c>
      <c r="X46" s="25">
        <f t="shared" si="7"/>
        <v>0</v>
      </c>
      <c r="Y46" s="38">
        <v>0</v>
      </c>
      <c r="Z46" s="38">
        <v>0</v>
      </c>
      <c r="AA46" s="38">
        <v>0</v>
      </c>
      <c r="AB46" s="38">
        <v>1423</v>
      </c>
      <c r="AC46" s="38">
        <v>390</v>
      </c>
      <c r="AD46" s="25">
        <f t="shared" si="8"/>
        <v>2013</v>
      </c>
      <c r="AE46" s="38">
        <v>1397</v>
      </c>
      <c r="AF46" s="38">
        <v>616</v>
      </c>
      <c r="AG46" s="25">
        <f t="shared" si="9"/>
        <v>491</v>
      </c>
      <c r="AH46" s="38">
        <v>491</v>
      </c>
      <c r="AI46" s="38">
        <v>0</v>
      </c>
      <c r="AJ46" s="25">
        <f t="shared" si="10"/>
        <v>1999</v>
      </c>
      <c r="AK46" s="38">
        <v>1813</v>
      </c>
      <c r="AL46" s="38">
        <v>186</v>
      </c>
      <c r="AM46" s="25">
        <f t="shared" si="11"/>
        <v>932</v>
      </c>
      <c r="AN46" s="38">
        <v>800</v>
      </c>
      <c r="AO46" s="38">
        <v>132</v>
      </c>
      <c r="AP46" s="25">
        <f t="shared" si="12"/>
        <v>0</v>
      </c>
      <c r="AQ46" s="38">
        <v>0</v>
      </c>
      <c r="AR46" s="38">
        <v>0</v>
      </c>
      <c r="AS46" s="25">
        <f t="shared" si="13"/>
        <v>0</v>
      </c>
      <c r="AT46" s="38">
        <v>0</v>
      </c>
      <c r="AU46" s="38">
        <v>0</v>
      </c>
      <c r="AV46" s="25">
        <f t="shared" si="14"/>
        <v>0</v>
      </c>
      <c r="AW46" s="38">
        <v>0</v>
      </c>
      <c r="AX46" s="38">
        <v>0</v>
      </c>
      <c r="AY46" s="25">
        <f t="shared" si="15"/>
        <v>0</v>
      </c>
      <c r="AZ46" s="38">
        <v>0</v>
      </c>
      <c r="BA46" s="38">
        <v>0</v>
      </c>
      <c r="BB46" s="39">
        <v>0</v>
      </c>
      <c r="BC46" s="38">
        <v>0</v>
      </c>
      <c r="BD46" s="38"/>
      <c r="BE46" s="38"/>
      <c r="BF46" s="38">
        <v>0</v>
      </c>
      <c r="BG46" s="39">
        <v>100</v>
      </c>
      <c r="BH46" s="38">
        <v>95</v>
      </c>
      <c r="BI46" s="38"/>
      <c r="BJ46" s="38">
        <v>5</v>
      </c>
      <c r="BK46" s="25">
        <f t="shared" si="16"/>
        <v>6504</v>
      </c>
      <c r="BL46" s="38">
        <v>5600</v>
      </c>
      <c r="BM46" s="38">
        <v>904</v>
      </c>
      <c r="BN46" s="38">
        <v>0</v>
      </c>
      <c r="BO46" s="38">
        <v>0</v>
      </c>
      <c r="BP46" s="25">
        <f t="shared" si="17"/>
        <v>0</v>
      </c>
      <c r="BQ46" s="39">
        <v>0</v>
      </c>
      <c r="BR46" s="39">
        <v>0</v>
      </c>
      <c r="BS46" s="39">
        <v>0</v>
      </c>
      <c r="BT46" s="39">
        <v>0</v>
      </c>
      <c r="BU46" s="39">
        <v>0</v>
      </c>
      <c r="BV46" s="39">
        <v>0</v>
      </c>
      <c r="BW46" s="38">
        <v>0</v>
      </c>
      <c r="BX46" s="38">
        <v>0</v>
      </c>
      <c r="BY46" s="25">
        <f t="shared" si="18"/>
        <v>8139</v>
      </c>
      <c r="BZ46" s="38">
        <v>3348</v>
      </c>
      <c r="CA46" s="38">
        <v>100</v>
      </c>
      <c r="CB46" s="38">
        <v>581</v>
      </c>
      <c r="CC46" s="38">
        <v>1700</v>
      </c>
      <c r="CD46" s="38">
        <v>2410</v>
      </c>
      <c r="CE46" s="38">
        <v>0</v>
      </c>
      <c r="CF46" s="25">
        <f t="shared" si="19"/>
        <v>0</v>
      </c>
      <c r="CG46" s="38">
        <v>0</v>
      </c>
      <c r="CH46" s="38">
        <v>0</v>
      </c>
      <c r="CI46" s="25">
        <f t="shared" si="20"/>
        <v>594</v>
      </c>
      <c r="CJ46" s="38">
        <v>594</v>
      </c>
      <c r="CK46" s="38">
        <v>0</v>
      </c>
      <c r="CL46" s="25">
        <f t="shared" si="21"/>
        <v>0</v>
      </c>
      <c r="CM46" s="38">
        <v>0</v>
      </c>
      <c r="CN46" s="38">
        <v>0</v>
      </c>
      <c r="CO46" s="25">
        <f t="shared" si="22"/>
        <v>0</v>
      </c>
      <c r="CP46" s="38">
        <v>0</v>
      </c>
      <c r="CQ46" s="38">
        <v>0</v>
      </c>
      <c r="CR46" s="25">
        <f t="shared" si="23"/>
        <v>0</v>
      </c>
      <c r="CS46" s="38">
        <v>0</v>
      </c>
      <c r="CT46" s="38">
        <v>0</v>
      </c>
      <c r="CU46" s="38">
        <v>0</v>
      </c>
      <c r="CV46" s="40"/>
      <c r="CW46" s="27">
        <f t="shared" si="24"/>
        <v>24590</v>
      </c>
      <c r="CX46" s="25">
        <f t="shared" si="25"/>
        <v>22257</v>
      </c>
      <c r="CY46" s="25">
        <f t="shared" si="26"/>
        <v>2333</v>
      </c>
    </row>
    <row r="47" spans="1:103" ht="31.5" x14ac:dyDescent="0.25">
      <c r="A47" s="12" t="s">
        <v>145</v>
      </c>
      <c r="B47" s="25">
        <f t="shared" si="0"/>
        <v>3678</v>
      </c>
      <c r="C47" s="38">
        <v>3678</v>
      </c>
      <c r="D47" s="38">
        <v>1190</v>
      </c>
      <c r="E47" s="38"/>
      <c r="F47" s="25">
        <f t="shared" si="1"/>
        <v>0</v>
      </c>
      <c r="G47" s="38"/>
      <c r="H47" s="38"/>
      <c r="I47" s="25">
        <f t="shared" si="2"/>
        <v>0</v>
      </c>
      <c r="J47" s="38"/>
      <c r="K47" s="38"/>
      <c r="L47" s="25">
        <f t="shared" si="3"/>
        <v>900</v>
      </c>
      <c r="M47" s="38">
        <v>900</v>
      </c>
      <c r="N47" s="38">
        <v>0</v>
      </c>
      <c r="O47" s="25">
        <f t="shared" si="4"/>
        <v>0</v>
      </c>
      <c r="P47" s="38">
        <v>0</v>
      </c>
      <c r="Q47" s="38">
        <v>0</v>
      </c>
      <c r="R47" s="25">
        <f t="shared" si="5"/>
        <v>0</v>
      </c>
      <c r="S47" s="38">
        <v>0</v>
      </c>
      <c r="T47" s="38">
        <v>0</v>
      </c>
      <c r="U47" s="25">
        <f t="shared" si="6"/>
        <v>0</v>
      </c>
      <c r="V47" s="38">
        <v>0</v>
      </c>
      <c r="W47" s="38">
        <v>0</v>
      </c>
      <c r="X47" s="25">
        <f t="shared" si="7"/>
        <v>0</v>
      </c>
      <c r="Y47" s="38">
        <v>0</v>
      </c>
      <c r="Z47" s="38">
        <v>0</v>
      </c>
      <c r="AA47" s="38">
        <v>0</v>
      </c>
      <c r="AB47" s="38">
        <v>1713</v>
      </c>
      <c r="AC47" s="38"/>
      <c r="AD47" s="25">
        <f t="shared" si="8"/>
        <v>0</v>
      </c>
      <c r="AE47" s="38"/>
      <c r="AF47" s="38"/>
      <c r="AG47" s="25">
        <f t="shared" si="9"/>
        <v>0</v>
      </c>
      <c r="AH47" s="38"/>
      <c r="AI47" s="38"/>
      <c r="AJ47" s="25">
        <f t="shared" si="10"/>
        <v>0</v>
      </c>
      <c r="AK47" s="38"/>
      <c r="AL47" s="38"/>
      <c r="AM47" s="25">
        <f t="shared" si="11"/>
        <v>0</v>
      </c>
      <c r="AN47" s="38"/>
      <c r="AO47" s="38"/>
      <c r="AP47" s="25">
        <f t="shared" si="12"/>
        <v>0</v>
      </c>
      <c r="AQ47" s="38"/>
      <c r="AR47" s="38"/>
      <c r="AS47" s="25">
        <f t="shared" si="13"/>
        <v>0</v>
      </c>
      <c r="AT47" s="38"/>
      <c r="AU47" s="38"/>
      <c r="AV47" s="25">
        <f t="shared" si="14"/>
        <v>0</v>
      </c>
      <c r="AW47" s="38"/>
      <c r="AX47" s="38"/>
      <c r="AY47" s="25">
        <f t="shared" si="15"/>
        <v>0</v>
      </c>
      <c r="AZ47" s="38"/>
      <c r="BA47" s="38"/>
      <c r="BB47" s="39">
        <v>20</v>
      </c>
      <c r="BC47" s="38">
        <v>20</v>
      </c>
      <c r="BD47" s="38"/>
      <c r="BE47" s="38">
        <v>20</v>
      </c>
      <c r="BF47" s="38"/>
      <c r="BG47" s="39"/>
      <c r="BH47" s="38"/>
      <c r="BI47" s="38"/>
      <c r="BJ47" s="38"/>
      <c r="BK47" s="25">
        <f t="shared" si="16"/>
        <v>0</v>
      </c>
      <c r="BL47" s="38"/>
      <c r="BM47" s="38"/>
      <c r="BN47" s="38"/>
      <c r="BO47" s="38"/>
      <c r="BP47" s="25">
        <f t="shared" si="17"/>
        <v>0</v>
      </c>
      <c r="BQ47" s="39"/>
      <c r="BR47" s="39"/>
      <c r="BS47" s="39"/>
      <c r="BT47" s="39"/>
      <c r="BU47" s="39"/>
      <c r="BV47" s="39"/>
      <c r="BW47" s="38"/>
      <c r="BX47" s="38"/>
      <c r="BY47" s="25">
        <f t="shared" si="18"/>
        <v>0</v>
      </c>
      <c r="BZ47" s="38"/>
      <c r="CA47" s="38"/>
      <c r="CB47" s="38"/>
      <c r="CC47" s="38"/>
      <c r="CD47" s="38"/>
      <c r="CE47" s="38"/>
      <c r="CF47" s="25">
        <f t="shared" si="19"/>
        <v>980</v>
      </c>
      <c r="CG47" s="38">
        <v>980</v>
      </c>
      <c r="CH47" s="38"/>
      <c r="CI47" s="25">
        <f t="shared" si="20"/>
        <v>0</v>
      </c>
      <c r="CJ47" s="38"/>
      <c r="CK47" s="38"/>
      <c r="CL47" s="25">
        <f t="shared" si="21"/>
        <v>2815</v>
      </c>
      <c r="CM47" s="38">
        <v>2815</v>
      </c>
      <c r="CN47" s="38"/>
      <c r="CO47" s="25">
        <f t="shared" si="22"/>
        <v>0</v>
      </c>
      <c r="CP47" s="38"/>
      <c r="CQ47" s="38"/>
      <c r="CR47" s="25">
        <f t="shared" si="23"/>
        <v>0</v>
      </c>
      <c r="CS47" s="38"/>
      <c r="CT47" s="38"/>
      <c r="CU47" s="38"/>
      <c r="CV47" s="40"/>
      <c r="CW47" s="27">
        <f t="shared" si="24"/>
        <v>10106</v>
      </c>
      <c r="CX47" s="25">
        <f t="shared" si="25"/>
        <v>10106</v>
      </c>
      <c r="CY47" s="25">
        <f t="shared" si="26"/>
        <v>0</v>
      </c>
    </row>
    <row r="48" spans="1:103" ht="31.5" x14ac:dyDescent="0.25">
      <c r="A48" s="12" t="s">
        <v>146</v>
      </c>
      <c r="B48" s="25">
        <f t="shared" si="0"/>
        <v>0</v>
      </c>
      <c r="C48" s="38">
        <v>0</v>
      </c>
      <c r="D48" s="38"/>
      <c r="E48" s="38">
        <v>0</v>
      </c>
      <c r="F48" s="25">
        <f t="shared" si="1"/>
        <v>0</v>
      </c>
      <c r="G48" s="38">
        <v>0</v>
      </c>
      <c r="H48" s="38">
        <v>0</v>
      </c>
      <c r="I48" s="25">
        <f t="shared" si="2"/>
        <v>440</v>
      </c>
      <c r="J48" s="35"/>
      <c r="K48" s="35">
        <v>440</v>
      </c>
      <c r="L48" s="25">
        <f t="shared" si="3"/>
        <v>0</v>
      </c>
      <c r="M48" s="38">
        <v>0</v>
      </c>
      <c r="N48" s="38">
        <v>0</v>
      </c>
      <c r="O48" s="25">
        <f t="shared" si="4"/>
        <v>0</v>
      </c>
      <c r="P48" s="38">
        <v>0</v>
      </c>
      <c r="Q48" s="38">
        <v>0</v>
      </c>
      <c r="R48" s="25">
        <f t="shared" si="5"/>
        <v>246</v>
      </c>
      <c r="S48" s="38">
        <v>0</v>
      </c>
      <c r="T48" s="36">
        <v>246</v>
      </c>
      <c r="U48" s="25">
        <f t="shared" si="6"/>
        <v>0</v>
      </c>
      <c r="V48" s="38">
        <v>0</v>
      </c>
      <c r="W48" s="38">
        <v>0</v>
      </c>
      <c r="X48" s="25">
        <f t="shared" si="7"/>
        <v>0</v>
      </c>
      <c r="Y48" s="38">
        <v>0</v>
      </c>
      <c r="Z48" s="38">
        <v>0</v>
      </c>
      <c r="AA48" s="35">
        <v>474</v>
      </c>
      <c r="AB48" s="35"/>
      <c r="AC48" s="35">
        <v>80</v>
      </c>
      <c r="AD48" s="25">
        <f t="shared" si="8"/>
        <v>0</v>
      </c>
      <c r="AE48" s="38">
        <v>0</v>
      </c>
      <c r="AF48" s="38">
        <v>0</v>
      </c>
      <c r="AG48" s="25">
        <f t="shared" si="9"/>
        <v>0</v>
      </c>
      <c r="AH48" s="38">
        <v>0</v>
      </c>
      <c r="AI48" s="38">
        <v>0</v>
      </c>
      <c r="AJ48" s="25">
        <f t="shared" si="10"/>
        <v>0</v>
      </c>
      <c r="AK48" s="38">
        <v>0</v>
      </c>
      <c r="AL48" s="38">
        <v>0</v>
      </c>
      <c r="AM48" s="25">
        <f t="shared" si="11"/>
        <v>0</v>
      </c>
      <c r="AN48" s="38">
        <v>0</v>
      </c>
      <c r="AO48" s="38">
        <v>0</v>
      </c>
      <c r="AP48" s="25">
        <f t="shared" si="12"/>
        <v>0</v>
      </c>
      <c r="AQ48" s="38">
        <v>0</v>
      </c>
      <c r="AR48" s="38">
        <v>0</v>
      </c>
      <c r="AS48" s="25">
        <f t="shared" si="13"/>
        <v>0</v>
      </c>
      <c r="AT48" s="38">
        <v>0</v>
      </c>
      <c r="AU48" s="38">
        <v>0</v>
      </c>
      <c r="AV48" s="25">
        <f t="shared" si="14"/>
        <v>0</v>
      </c>
      <c r="AW48" s="38">
        <v>0</v>
      </c>
      <c r="AX48" s="38">
        <v>0</v>
      </c>
      <c r="AY48" s="25">
        <f t="shared" si="15"/>
        <v>0</v>
      </c>
      <c r="AZ48" s="38">
        <v>0</v>
      </c>
      <c r="BA48" s="38">
        <v>0</v>
      </c>
      <c r="BB48" s="39">
        <v>0</v>
      </c>
      <c r="BC48" s="38">
        <v>0</v>
      </c>
      <c r="BD48" s="38"/>
      <c r="BE48" s="38"/>
      <c r="BF48" s="38">
        <v>0</v>
      </c>
      <c r="BG48" s="39">
        <v>0</v>
      </c>
      <c r="BH48" s="38">
        <v>0</v>
      </c>
      <c r="BI48" s="38"/>
      <c r="BJ48" s="38">
        <v>0</v>
      </c>
      <c r="BK48" s="25">
        <f t="shared" si="16"/>
        <v>0</v>
      </c>
      <c r="BL48" s="38">
        <v>0</v>
      </c>
      <c r="BM48" s="38">
        <v>0</v>
      </c>
      <c r="BN48" s="38">
        <v>0</v>
      </c>
      <c r="BO48" s="38">
        <v>0</v>
      </c>
      <c r="BP48" s="25">
        <f t="shared" si="17"/>
        <v>0</v>
      </c>
      <c r="BQ48" s="39">
        <v>0</v>
      </c>
      <c r="BR48" s="39">
        <v>0</v>
      </c>
      <c r="BS48" s="39">
        <v>0</v>
      </c>
      <c r="BT48" s="39">
        <v>0</v>
      </c>
      <c r="BU48" s="39">
        <v>0</v>
      </c>
      <c r="BV48" s="39">
        <v>0</v>
      </c>
      <c r="BW48" s="38">
        <v>0</v>
      </c>
      <c r="BX48" s="38">
        <v>0</v>
      </c>
      <c r="BY48" s="25">
        <f t="shared" si="18"/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25">
        <f t="shared" si="19"/>
        <v>0</v>
      </c>
      <c r="CG48" s="38">
        <v>0</v>
      </c>
      <c r="CH48" s="38">
        <v>0</v>
      </c>
      <c r="CI48" s="25">
        <f t="shared" si="20"/>
        <v>0</v>
      </c>
      <c r="CJ48" s="38">
        <v>0</v>
      </c>
      <c r="CK48" s="38">
        <v>0</v>
      </c>
      <c r="CL48" s="25">
        <f t="shared" si="21"/>
        <v>1177</v>
      </c>
      <c r="CM48" s="38">
        <v>0</v>
      </c>
      <c r="CN48" s="36">
        <v>1177</v>
      </c>
      <c r="CO48" s="25">
        <f t="shared" si="22"/>
        <v>0</v>
      </c>
      <c r="CP48" s="38">
        <v>0</v>
      </c>
      <c r="CQ48" s="38">
        <v>0</v>
      </c>
      <c r="CR48" s="25">
        <f t="shared" si="23"/>
        <v>2083</v>
      </c>
      <c r="CS48" s="38">
        <v>0</v>
      </c>
      <c r="CT48" s="36">
        <v>2083</v>
      </c>
      <c r="CU48" s="38">
        <v>0</v>
      </c>
      <c r="CV48" s="40"/>
      <c r="CW48" s="27">
        <f t="shared" si="24"/>
        <v>4500</v>
      </c>
      <c r="CX48" s="25">
        <f t="shared" si="25"/>
        <v>0</v>
      </c>
      <c r="CY48" s="25">
        <f t="shared" si="26"/>
        <v>4500</v>
      </c>
    </row>
    <row r="49" spans="1:103" ht="56.25" customHeight="1" x14ac:dyDescent="0.25">
      <c r="A49" s="12" t="s">
        <v>147</v>
      </c>
      <c r="B49" s="25">
        <f t="shared" si="0"/>
        <v>0</v>
      </c>
      <c r="C49" s="38">
        <v>0</v>
      </c>
      <c r="D49" s="38"/>
      <c r="E49" s="38">
        <v>0</v>
      </c>
      <c r="F49" s="25">
        <f t="shared" si="1"/>
        <v>0</v>
      </c>
      <c r="G49" s="38">
        <v>0</v>
      </c>
      <c r="H49" s="38">
        <v>0</v>
      </c>
      <c r="I49" s="25">
        <f t="shared" si="2"/>
        <v>0</v>
      </c>
      <c r="J49" s="38">
        <v>0</v>
      </c>
      <c r="K49" s="38">
        <v>0</v>
      </c>
      <c r="L49" s="25">
        <f t="shared" si="3"/>
        <v>0</v>
      </c>
      <c r="M49" s="38">
        <v>0</v>
      </c>
      <c r="N49" s="38">
        <v>0</v>
      </c>
      <c r="O49" s="25">
        <f t="shared" si="4"/>
        <v>0</v>
      </c>
      <c r="P49" s="38">
        <v>0</v>
      </c>
      <c r="Q49" s="38">
        <v>0</v>
      </c>
      <c r="R49" s="25">
        <f t="shared" si="5"/>
        <v>0</v>
      </c>
      <c r="S49" s="38">
        <v>0</v>
      </c>
      <c r="T49" s="38">
        <v>0</v>
      </c>
      <c r="U49" s="25">
        <f t="shared" si="6"/>
        <v>0</v>
      </c>
      <c r="V49" s="38">
        <v>0</v>
      </c>
      <c r="W49" s="38">
        <v>0</v>
      </c>
      <c r="X49" s="25">
        <f t="shared" si="7"/>
        <v>0</v>
      </c>
      <c r="Y49" s="38">
        <v>0</v>
      </c>
      <c r="Z49" s="38">
        <v>0</v>
      </c>
      <c r="AA49" s="38">
        <v>0</v>
      </c>
      <c r="AB49" s="38">
        <v>1227</v>
      </c>
      <c r="AC49" s="38">
        <v>0</v>
      </c>
      <c r="AD49" s="25">
        <f t="shared" si="8"/>
        <v>0</v>
      </c>
      <c r="AE49" s="38">
        <v>0</v>
      </c>
      <c r="AF49" s="38">
        <v>0</v>
      </c>
      <c r="AG49" s="25">
        <f t="shared" si="9"/>
        <v>0</v>
      </c>
      <c r="AH49" s="38">
        <v>0</v>
      </c>
      <c r="AI49" s="38">
        <v>0</v>
      </c>
      <c r="AJ49" s="25">
        <f t="shared" si="10"/>
        <v>0</v>
      </c>
      <c r="AK49" s="38">
        <v>0</v>
      </c>
      <c r="AL49" s="38">
        <v>0</v>
      </c>
      <c r="AM49" s="25">
        <f t="shared" si="11"/>
        <v>0</v>
      </c>
      <c r="AN49" s="38">
        <v>0</v>
      </c>
      <c r="AO49" s="38">
        <v>0</v>
      </c>
      <c r="AP49" s="25">
        <f t="shared" si="12"/>
        <v>0</v>
      </c>
      <c r="AQ49" s="38">
        <v>0</v>
      </c>
      <c r="AR49" s="38">
        <v>0</v>
      </c>
      <c r="AS49" s="25">
        <f t="shared" si="13"/>
        <v>0</v>
      </c>
      <c r="AT49" s="38">
        <v>0</v>
      </c>
      <c r="AU49" s="38">
        <v>0</v>
      </c>
      <c r="AV49" s="25">
        <f t="shared" si="14"/>
        <v>0</v>
      </c>
      <c r="AW49" s="38">
        <v>0</v>
      </c>
      <c r="AX49" s="38">
        <v>0</v>
      </c>
      <c r="AY49" s="25">
        <f t="shared" si="15"/>
        <v>0</v>
      </c>
      <c r="AZ49" s="38">
        <v>0</v>
      </c>
      <c r="BA49" s="38">
        <v>0</v>
      </c>
      <c r="BB49" s="39">
        <v>0</v>
      </c>
      <c r="BC49" s="38">
        <v>0</v>
      </c>
      <c r="BD49" s="38"/>
      <c r="BE49" s="38"/>
      <c r="BF49" s="38">
        <v>0</v>
      </c>
      <c r="BG49" s="39">
        <v>0</v>
      </c>
      <c r="BH49" s="38">
        <v>0</v>
      </c>
      <c r="BI49" s="38"/>
      <c r="BJ49" s="38">
        <v>0</v>
      </c>
      <c r="BK49" s="25">
        <f t="shared" si="16"/>
        <v>0</v>
      </c>
      <c r="BL49" s="38">
        <v>0</v>
      </c>
      <c r="BM49" s="38">
        <v>0</v>
      </c>
      <c r="BN49" s="38">
        <v>0</v>
      </c>
      <c r="BO49" s="38">
        <v>0</v>
      </c>
      <c r="BP49" s="25">
        <f t="shared" si="17"/>
        <v>0</v>
      </c>
      <c r="BQ49" s="39">
        <v>0</v>
      </c>
      <c r="BR49" s="39">
        <v>0</v>
      </c>
      <c r="BS49" s="39">
        <v>0</v>
      </c>
      <c r="BT49" s="39">
        <v>0</v>
      </c>
      <c r="BU49" s="39">
        <v>0</v>
      </c>
      <c r="BV49" s="39">
        <v>0</v>
      </c>
      <c r="BW49" s="38">
        <v>0</v>
      </c>
      <c r="BX49" s="38">
        <v>0</v>
      </c>
      <c r="BY49" s="25">
        <f t="shared" si="18"/>
        <v>0</v>
      </c>
      <c r="BZ49" s="38">
        <v>0</v>
      </c>
      <c r="CA49" s="38">
        <v>0</v>
      </c>
      <c r="CB49" s="38">
        <v>0</v>
      </c>
      <c r="CC49" s="38">
        <v>0</v>
      </c>
      <c r="CD49" s="38">
        <v>0</v>
      </c>
      <c r="CE49" s="38">
        <v>0</v>
      </c>
      <c r="CF49" s="25">
        <f t="shared" si="19"/>
        <v>0</v>
      </c>
      <c r="CG49" s="38">
        <v>0</v>
      </c>
      <c r="CH49" s="38">
        <v>0</v>
      </c>
      <c r="CI49" s="25">
        <f t="shared" si="20"/>
        <v>0</v>
      </c>
      <c r="CJ49" s="38">
        <v>0</v>
      </c>
      <c r="CK49" s="38">
        <v>0</v>
      </c>
      <c r="CL49" s="25">
        <f t="shared" si="21"/>
        <v>0</v>
      </c>
      <c r="CM49" s="38">
        <v>0</v>
      </c>
      <c r="CN49" s="38">
        <v>0</v>
      </c>
      <c r="CO49" s="25">
        <f t="shared" si="22"/>
        <v>0</v>
      </c>
      <c r="CP49" s="38">
        <v>0</v>
      </c>
      <c r="CQ49" s="38">
        <v>0</v>
      </c>
      <c r="CR49" s="25">
        <f t="shared" si="23"/>
        <v>0</v>
      </c>
      <c r="CS49" s="38"/>
      <c r="CT49" s="38"/>
      <c r="CU49" s="38"/>
      <c r="CV49" s="40"/>
      <c r="CW49" s="27">
        <f t="shared" si="24"/>
        <v>1227</v>
      </c>
      <c r="CX49" s="25">
        <f t="shared" si="25"/>
        <v>1227</v>
      </c>
      <c r="CY49" s="25">
        <f t="shared" si="26"/>
        <v>0</v>
      </c>
    </row>
    <row r="50" spans="1:103" ht="31.5" x14ac:dyDescent="0.25">
      <c r="A50" s="12" t="s">
        <v>170</v>
      </c>
      <c r="B50" s="25">
        <f t="shared" si="0"/>
        <v>1834</v>
      </c>
      <c r="C50" s="38">
        <v>1834</v>
      </c>
      <c r="D50" s="38"/>
      <c r="E50" s="38">
        <v>0</v>
      </c>
      <c r="F50" s="25">
        <f t="shared" si="1"/>
        <v>0</v>
      </c>
      <c r="G50" s="38">
        <v>0</v>
      </c>
      <c r="H50" s="38">
        <v>0</v>
      </c>
      <c r="I50" s="25">
        <f t="shared" si="2"/>
        <v>0</v>
      </c>
      <c r="J50" s="38">
        <v>0</v>
      </c>
      <c r="K50" s="38">
        <v>0</v>
      </c>
      <c r="L50" s="25">
        <f t="shared" si="3"/>
        <v>0</v>
      </c>
      <c r="M50" s="38">
        <v>0</v>
      </c>
      <c r="N50" s="38">
        <v>0</v>
      </c>
      <c r="O50" s="25">
        <f t="shared" si="4"/>
        <v>0</v>
      </c>
      <c r="P50" s="38">
        <v>0</v>
      </c>
      <c r="Q50" s="38">
        <v>0</v>
      </c>
      <c r="R50" s="25">
        <f t="shared" si="5"/>
        <v>0</v>
      </c>
      <c r="S50" s="38">
        <v>0</v>
      </c>
      <c r="T50" s="38">
        <v>0</v>
      </c>
      <c r="U50" s="25">
        <f t="shared" si="6"/>
        <v>0</v>
      </c>
      <c r="V50" s="38">
        <v>0</v>
      </c>
      <c r="W50" s="38">
        <v>0</v>
      </c>
      <c r="X50" s="25">
        <f t="shared" si="7"/>
        <v>0</v>
      </c>
      <c r="Y50" s="38">
        <v>0</v>
      </c>
      <c r="Z50" s="38">
        <v>0</v>
      </c>
      <c r="AA50" s="38">
        <v>0</v>
      </c>
      <c r="AB50" s="38">
        <v>3849</v>
      </c>
      <c r="AC50" s="38">
        <v>0</v>
      </c>
      <c r="AD50" s="25">
        <f t="shared" si="8"/>
        <v>2263</v>
      </c>
      <c r="AE50" s="38">
        <v>2183</v>
      </c>
      <c r="AF50" s="38">
        <v>80</v>
      </c>
      <c r="AG50" s="25">
        <f t="shared" si="9"/>
        <v>36</v>
      </c>
      <c r="AH50" s="38">
        <v>36</v>
      </c>
      <c r="AI50" s="38">
        <v>0</v>
      </c>
      <c r="AJ50" s="25">
        <f t="shared" si="10"/>
        <v>0</v>
      </c>
      <c r="AK50" s="38">
        <v>0</v>
      </c>
      <c r="AL50" s="38">
        <v>0</v>
      </c>
      <c r="AM50" s="25">
        <f t="shared" si="11"/>
        <v>4666</v>
      </c>
      <c r="AN50" s="38">
        <v>4190</v>
      </c>
      <c r="AO50" s="38">
        <v>476</v>
      </c>
      <c r="AP50" s="25">
        <f t="shared" si="12"/>
        <v>0</v>
      </c>
      <c r="AQ50" s="38">
        <v>0</v>
      </c>
      <c r="AR50" s="38">
        <v>0</v>
      </c>
      <c r="AS50" s="25">
        <f t="shared" si="13"/>
        <v>1500</v>
      </c>
      <c r="AT50" s="38">
        <v>1500</v>
      </c>
      <c r="AU50" s="38"/>
      <c r="AV50" s="25">
        <f t="shared" si="14"/>
        <v>0</v>
      </c>
      <c r="AW50" s="38"/>
      <c r="AX50" s="38"/>
      <c r="AY50" s="25">
        <f t="shared" si="15"/>
        <v>0</v>
      </c>
      <c r="AZ50" s="38"/>
      <c r="BA50" s="38"/>
      <c r="BB50" s="39"/>
      <c r="BC50" s="38"/>
      <c r="BD50" s="38"/>
      <c r="BE50" s="38"/>
      <c r="BF50" s="38"/>
      <c r="BG50" s="39">
        <v>3296</v>
      </c>
      <c r="BH50" s="38">
        <v>3260</v>
      </c>
      <c r="BI50" s="38">
        <v>265</v>
      </c>
      <c r="BJ50" s="38">
        <v>36</v>
      </c>
      <c r="BK50" s="25">
        <f t="shared" si="16"/>
        <v>3750</v>
      </c>
      <c r="BL50" s="38">
        <v>3750</v>
      </c>
      <c r="BM50" s="38">
        <v>0</v>
      </c>
      <c r="BN50" s="38">
        <v>0</v>
      </c>
      <c r="BO50" s="38">
        <v>0</v>
      </c>
      <c r="BP50" s="25">
        <f t="shared" si="17"/>
        <v>0</v>
      </c>
      <c r="BQ50" s="39">
        <v>0</v>
      </c>
      <c r="BR50" s="39">
        <v>0</v>
      </c>
      <c r="BS50" s="39">
        <v>0</v>
      </c>
      <c r="BT50" s="39">
        <v>0</v>
      </c>
      <c r="BU50" s="39">
        <v>0</v>
      </c>
      <c r="BV50" s="39">
        <v>0</v>
      </c>
      <c r="BW50" s="38">
        <v>0</v>
      </c>
      <c r="BX50" s="38">
        <v>0</v>
      </c>
      <c r="BY50" s="25">
        <f t="shared" si="18"/>
        <v>6124</v>
      </c>
      <c r="BZ50" s="38">
        <v>4045</v>
      </c>
      <c r="CA50" s="38">
        <v>187</v>
      </c>
      <c r="CB50" s="38">
        <v>1892</v>
      </c>
      <c r="CC50" s="38">
        <v>0</v>
      </c>
      <c r="CD50" s="38"/>
      <c r="CE50" s="38"/>
      <c r="CF50" s="25">
        <f t="shared" si="19"/>
        <v>0</v>
      </c>
      <c r="CG50" s="38"/>
      <c r="CH50" s="38"/>
      <c r="CI50" s="25">
        <f t="shared" si="20"/>
        <v>0</v>
      </c>
      <c r="CJ50" s="38"/>
      <c r="CK50" s="38"/>
      <c r="CL50" s="25">
        <f t="shared" si="21"/>
        <v>2780</v>
      </c>
      <c r="CM50" s="38">
        <v>2780</v>
      </c>
      <c r="CN50" s="38"/>
      <c r="CO50" s="25">
        <f t="shared" si="22"/>
        <v>0</v>
      </c>
      <c r="CP50" s="38"/>
      <c r="CQ50" s="38"/>
      <c r="CR50" s="25">
        <f t="shared" si="23"/>
        <v>0</v>
      </c>
      <c r="CS50" s="38"/>
      <c r="CT50" s="38"/>
      <c r="CU50" s="38"/>
      <c r="CV50" s="38">
        <v>1000</v>
      </c>
      <c r="CW50" s="42">
        <f>CU50+B50+F50+I50+L50+O50+R50+U50+X50+AA50+AB50+AC50+AD50+AG50+AJ50+AM50+AP50+AS50+AV50+AY50+BB50+BG50+BK50+BP50+BY50+CF50+CI50+CL50+CO50+CR50+CE50+CV50</f>
        <v>31098</v>
      </c>
      <c r="CX50" s="41">
        <f>CU50+C50+G50+J50+M50+P50+S50+V50+Y50+AB50+AE50+AH50+AK50+AN50+AQ50+AT50+AW50+AZ50+BC50+BH50+BL50+BW50+BZ50+CG50+CJ50+CM50+CP50+CS50+CE50+BU50+BS50+BN50+BQ50+CC50+CB50+CD50+CV50</f>
        <v>30319</v>
      </c>
      <c r="CY50" s="25">
        <f t="shared" si="26"/>
        <v>779</v>
      </c>
    </row>
    <row r="51" spans="1:103" ht="47.25" x14ac:dyDescent="0.25">
      <c r="A51" s="12" t="s">
        <v>148</v>
      </c>
      <c r="B51" s="25">
        <f t="shared" si="0"/>
        <v>0</v>
      </c>
      <c r="C51" s="38"/>
      <c r="D51" s="38"/>
      <c r="E51" s="38"/>
      <c r="F51" s="25">
        <f t="shared" si="1"/>
        <v>0</v>
      </c>
      <c r="G51" s="38"/>
      <c r="H51" s="38"/>
      <c r="I51" s="25">
        <f t="shared" si="2"/>
        <v>0</v>
      </c>
      <c r="J51" s="38"/>
      <c r="K51" s="38"/>
      <c r="L51" s="25">
        <f t="shared" si="3"/>
        <v>0</v>
      </c>
      <c r="M51" s="38"/>
      <c r="N51" s="38"/>
      <c r="O51" s="25">
        <f t="shared" si="4"/>
        <v>0</v>
      </c>
      <c r="P51" s="38"/>
      <c r="Q51" s="38"/>
      <c r="R51" s="25">
        <f t="shared" si="5"/>
        <v>0</v>
      </c>
      <c r="S51" s="38"/>
      <c r="T51" s="38"/>
      <c r="U51" s="25">
        <f t="shared" si="6"/>
        <v>0</v>
      </c>
      <c r="V51" s="38"/>
      <c r="W51" s="38"/>
      <c r="X51" s="25">
        <f t="shared" si="7"/>
        <v>0</v>
      </c>
      <c r="Y51" s="38"/>
      <c r="Z51" s="38"/>
      <c r="AA51" s="38"/>
      <c r="AB51" s="38">
        <v>840</v>
      </c>
      <c r="AC51" s="38"/>
      <c r="AD51" s="25">
        <f t="shared" si="8"/>
        <v>0</v>
      </c>
      <c r="AE51" s="38"/>
      <c r="AF51" s="38"/>
      <c r="AG51" s="25">
        <f t="shared" si="9"/>
        <v>0</v>
      </c>
      <c r="AH51" s="38"/>
      <c r="AI51" s="38"/>
      <c r="AJ51" s="25">
        <f t="shared" si="10"/>
        <v>0</v>
      </c>
      <c r="AK51" s="38"/>
      <c r="AL51" s="38"/>
      <c r="AM51" s="25">
        <f t="shared" si="11"/>
        <v>0</v>
      </c>
      <c r="AN51" s="38"/>
      <c r="AO51" s="38"/>
      <c r="AP51" s="25">
        <f t="shared" si="12"/>
        <v>0</v>
      </c>
      <c r="AQ51" s="38"/>
      <c r="AR51" s="38"/>
      <c r="AS51" s="25">
        <f t="shared" si="13"/>
        <v>0</v>
      </c>
      <c r="AT51" s="38"/>
      <c r="AU51" s="38"/>
      <c r="AV51" s="25">
        <f t="shared" si="14"/>
        <v>860</v>
      </c>
      <c r="AW51" s="38">
        <v>860</v>
      </c>
      <c r="AX51" s="38">
        <v>0</v>
      </c>
      <c r="AY51" s="25">
        <f t="shared" si="15"/>
        <v>0</v>
      </c>
      <c r="AZ51" s="38"/>
      <c r="BA51" s="38"/>
      <c r="BB51" s="39"/>
      <c r="BC51" s="38"/>
      <c r="BD51" s="38"/>
      <c r="BE51" s="38"/>
      <c r="BF51" s="38"/>
      <c r="BG51" s="39"/>
      <c r="BH51" s="38"/>
      <c r="BI51" s="38"/>
      <c r="BJ51" s="38"/>
      <c r="BK51" s="25">
        <f t="shared" si="16"/>
        <v>4280</v>
      </c>
      <c r="BL51" s="38">
        <v>3920</v>
      </c>
      <c r="BM51" s="38">
        <v>0</v>
      </c>
      <c r="BN51" s="38">
        <v>360</v>
      </c>
      <c r="BO51" s="38">
        <v>0</v>
      </c>
      <c r="BP51" s="25">
        <f t="shared" si="17"/>
        <v>0</v>
      </c>
      <c r="BQ51" s="39">
        <v>0</v>
      </c>
      <c r="BR51" s="39">
        <v>0</v>
      </c>
      <c r="BS51" s="39">
        <v>0</v>
      </c>
      <c r="BT51" s="39">
        <v>0</v>
      </c>
      <c r="BU51" s="39">
        <v>0</v>
      </c>
      <c r="BV51" s="39">
        <v>0</v>
      </c>
      <c r="BW51" s="38">
        <v>0</v>
      </c>
      <c r="BX51" s="38">
        <v>0</v>
      </c>
      <c r="BY51" s="25">
        <f t="shared" si="18"/>
        <v>2700</v>
      </c>
      <c r="BZ51" s="38">
        <v>2640</v>
      </c>
      <c r="CA51" s="38">
        <v>0</v>
      </c>
      <c r="CB51" s="38">
        <v>60</v>
      </c>
      <c r="CC51" s="38">
        <v>0</v>
      </c>
      <c r="CD51" s="38">
        <v>0</v>
      </c>
      <c r="CE51" s="38">
        <v>0</v>
      </c>
      <c r="CF51" s="25">
        <f t="shared" si="19"/>
        <v>0</v>
      </c>
      <c r="CG51" s="38">
        <v>0</v>
      </c>
      <c r="CH51" s="38">
        <v>0</v>
      </c>
      <c r="CI51" s="25">
        <f t="shared" si="20"/>
        <v>0</v>
      </c>
      <c r="CJ51" s="38">
        <v>0</v>
      </c>
      <c r="CK51" s="38">
        <v>0</v>
      </c>
      <c r="CL51" s="25">
        <f t="shared" si="21"/>
        <v>0</v>
      </c>
      <c r="CM51" s="38">
        <v>0</v>
      </c>
      <c r="CN51" s="38">
        <v>0</v>
      </c>
      <c r="CO51" s="25">
        <f t="shared" si="22"/>
        <v>0</v>
      </c>
      <c r="CP51" s="38">
        <v>0</v>
      </c>
      <c r="CQ51" s="38">
        <v>0</v>
      </c>
      <c r="CR51" s="25">
        <f t="shared" si="23"/>
        <v>0</v>
      </c>
      <c r="CS51" s="38">
        <v>0</v>
      </c>
      <c r="CT51" s="38">
        <v>0</v>
      </c>
      <c r="CU51" s="38">
        <v>0</v>
      </c>
      <c r="CV51" s="40"/>
      <c r="CW51" s="27">
        <f t="shared" si="24"/>
        <v>8680</v>
      </c>
      <c r="CX51" s="25">
        <f t="shared" si="25"/>
        <v>8680</v>
      </c>
      <c r="CY51" s="25">
        <f t="shared" si="26"/>
        <v>0</v>
      </c>
    </row>
    <row r="52" spans="1:103" ht="31.5" x14ac:dyDescent="0.25">
      <c r="A52" s="12" t="s">
        <v>149</v>
      </c>
      <c r="B52" s="25">
        <f t="shared" si="0"/>
        <v>0</v>
      </c>
      <c r="C52" s="38">
        <v>0</v>
      </c>
      <c r="D52" s="38"/>
      <c r="E52" s="38">
        <v>0</v>
      </c>
      <c r="F52" s="25">
        <f t="shared" si="1"/>
        <v>0</v>
      </c>
      <c r="G52" s="38">
        <v>0</v>
      </c>
      <c r="H52" s="38">
        <v>0</v>
      </c>
      <c r="I52" s="25">
        <f t="shared" si="2"/>
        <v>1239</v>
      </c>
      <c r="J52" s="38">
        <v>1234</v>
      </c>
      <c r="K52" s="38">
        <v>5</v>
      </c>
      <c r="L52" s="25">
        <f t="shared" si="3"/>
        <v>0</v>
      </c>
      <c r="M52" s="38">
        <v>0</v>
      </c>
      <c r="N52" s="38">
        <v>0</v>
      </c>
      <c r="O52" s="25">
        <f t="shared" si="4"/>
        <v>0</v>
      </c>
      <c r="P52" s="38">
        <v>0</v>
      </c>
      <c r="Q52" s="38">
        <v>0</v>
      </c>
      <c r="R52" s="25">
        <f t="shared" si="5"/>
        <v>0</v>
      </c>
      <c r="S52" s="38">
        <v>0</v>
      </c>
      <c r="T52" s="38">
        <v>0</v>
      </c>
      <c r="U52" s="25">
        <f t="shared" si="6"/>
        <v>0</v>
      </c>
      <c r="V52" s="38">
        <v>0</v>
      </c>
      <c r="W52" s="38">
        <v>0</v>
      </c>
      <c r="X52" s="25">
        <f t="shared" si="7"/>
        <v>0</v>
      </c>
      <c r="Y52" s="38">
        <v>0</v>
      </c>
      <c r="Z52" s="38">
        <v>0</v>
      </c>
      <c r="AA52" s="38">
        <v>0</v>
      </c>
      <c r="AB52" s="38">
        <v>2490</v>
      </c>
      <c r="AC52" s="38">
        <v>0</v>
      </c>
      <c r="AD52" s="25">
        <f t="shared" si="8"/>
        <v>0</v>
      </c>
      <c r="AE52" s="38">
        <v>0</v>
      </c>
      <c r="AF52" s="38">
        <v>0</v>
      </c>
      <c r="AG52" s="25">
        <f t="shared" si="9"/>
        <v>0</v>
      </c>
      <c r="AH52" s="38">
        <v>0</v>
      </c>
      <c r="AI52" s="38">
        <v>0</v>
      </c>
      <c r="AJ52" s="25">
        <f t="shared" si="10"/>
        <v>0</v>
      </c>
      <c r="AK52" s="38">
        <v>0</v>
      </c>
      <c r="AL52" s="38">
        <v>0</v>
      </c>
      <c r="AM52" s="25">
        <f t="shared" si="11"/>
        <v>0</v>
      </c>
      <c r="AN52" s="38">
        <v>0</v>
      </c>
      <c r="AO52" s="38">
        <v>0</v>
      </c>
      <c r="AP52" s="25">
        <f t="shared" si="12"/>
        <v>0</v>
      </c>
      <c r="AQ52" s="38">
        <v>0</v>
      </c>
      <c r="AR52" s="38">
        <v>0</v>
      </c>
      <c r="AS52" s="25">
        <f t="shared" si="13"/>
        <v>0</v>
      </c>
      <c r="AT52" s="38">
        <v>0</v>
      </c>
      <c r="AU52" s="38">
        <v>0</v>
      </c>
      <c r="AV52" s="25">
        <f t="shared" si="14"/>
        <v>0</v>
      </c>
      <c r="AW52" s="38">
        <v>0</v>
      </c>
      <c r="AX52" s="38">
        <v>0</v>
      </c>
      <c r="AY52" s="25">
        <f t="shared" si="15"/>
        <v>0</v>
      </c>
      <c r="AZ52" s="38">
        <v>0</v>
      </c>
      <c r="BA52" s="38">
        <v>0</v>
      </c>
      <c r="BB52" s="39">
        <v>0</v>
      </c>
      <c r="BC52" s="38">
        <v>0</v>
      </c>
      <c r="BD52" s="38"/>
      <c r="BE52" s="38"/>
      <c r="BF52" s="38">
        <v>0</v>
      </c>
      <c r="BG52" s="39">
        <v>0</v>
      </c>
      <c r="BH52" s="38">
        <v>0</v>
      </c>
      <c r="BI52" s="38"/>
      <c r="BJ52" s="38">
        <v>0</v>
      </c>
      <c r="BK52" s="25">
        <f t="shared" si="16"/>
        <v>0</v>
      </c>
      <c r="BL52" s="38">
        <v>0</v>
      </c>
      <c r="BM52" s="38">
        <v>0</v>
      </c>
      <c r="BN52" s="38">
        <v>0</v>
      </c>
      <c r="BO52" s="38">
        <v>0</v>
      </c>
      <c r="BP52" s="25">
        <f t="shared" si="17"/>
        <v>0</v>
      </c>
      <c r="BQ52" s="39">
        <v>0</v>
      </c>
      <c r="BR52" s="39">
        <v>0</v>
      </c>
      <c r="BS52" s="39">
        <v>0</v>
      </c>
      <c r="BT52" s="39">
        <v>0</v>
      </c>
      <c r="BU52" s="39">
        <v>0</v>
      </c>
      <c r="BV52" s="39">
        <v>0</v>
      </c>
      <c r="BW52" s="38">
        <v>0</v>
      </c>
      <c r="BX52" s="38">
        <v>0</v>
      </c>
      <c r="BY52" s="25">
        <f t="shared" si="18"/>
        <v>0</v>
      </c>
      <c r="BZ52" s="38">
        <v>0</v>
      </c>
      <c r="CA52" s="38">
        <v>0</v>
      </c>
      <c r="CB52" s="38">
        <v>0</v>
      </c>
      <c r="CC52" s="38">
        <v>0</v>
      </c>
      <c r="CD52" s="38">
        <v>0</v>
      </c>
      <c r="CE52" s="38">
        <v>0</v>
      </c>
      <c r="CF52" s="25">
        <f t="shared" si="19"/>
        <v>0</v>
      </c>
      <c r="CG52" s="38">
        <v>0</v>
      </c>
      <c r="CH52" s="38">
        <v>0</v>
      </c>
      <c r="CI52" s="25">
        <f t="shared" si="20"/>
        <v>0</v>
      </c>
      <c r="CJ52" s="38">
        <v>0</v>
      </c>
      <c r="CK52" s="38">
        <v>0</v>
      </c>
      <c r="CL52" s="25">
        <f t="shared" si="21"/>
        <v>0</v>
      </c>
      <c r="CM52" s="38">
        <v>0</v>
      </c>
      <c r="CN52" s="38">
        <v>0</v>
      </c>
      <c r="CO52" s="25">
        <f t="shared" si="22"/>
        <v>0</v>
      </c>
      <c r="CP52" s="38">
        <v>0</v>
      </c>
      <c r="CQ52" s="38">
        <v>0</v>
      </c>
      <c r="CR52" s="25">
        <f t="shared" si="23"/>
        <v>0</v>
      </c>
      <c r="CS52" s="38">
        <v>0</v>
      </c>
      <c r="CT52" s="38">
        <v>0</v>
      </c>
      <c r="CU52" s="38"/>
      <c r="CV52" s="40"/>
      <c r="CW52" s="27">
        <f t="shared" si="24"/>
        <v>3729</v>
      </c>
      <c r="CX52" s="25">
        <f t="shared" si="25"/>
        <v>3724</v>
      </c>
      <c r="CY52" s="25">
        <f t="shared" si="26"/>
        <v>5</v>
      </c>
    </row>
    <row r="53" spans="1:103" ht="47.25" x14ac:dyDescent="0.25">
      <c r="A53" s="12" t="s">
        <v>150</v>
      </c>
      <c r="B53" s="25">
        <f t="shared" si="0"/>
        <v>0</v>
      </c>
      <c r="C53" s="38">
        <v>0</v>
      </c>
      <c r="D53" s="38"/>
      <c r="E53" s="38">
        <v>0</v>
      </c>
      <c r="F53" s="25">
        <f t="shared" si="1"/>
        <v>0</v>
      </c>
      <c r="G53" s="38">
        <v>0</v>
      </c>
      <c r="H53" s="38">
        <v>0</v>
      </c>
      <c r="I53" s="25">
        <f t="shared" si="2"/>
        <v>0</v>
      </c>
      <c r="J53" s="38">
        <v>0</v>
      </c>
      <c r="K53" s="38">
        <v>0</v>
      </c>
      <c r="L53" s="25">
        <f t="shared" si="3"/>
        <v>0</v>
      </c>
      <c r="M53" s="38">
        <v>0</v>
      </c>
      <c r="N53" s="38">
        <v>0</v>
      </c>
      <c r="O53" s="25">
        <f t="shared" si="4"/>
        <v>0</v>
      </c>
      <c r="P53" s="38">
        <v>0</v>
      </c>
      <c r="Q53" s="38">
        <v>0</v>
      </c>
      <c r="R53" s="25">
        <f t="shared" si="5"/>
        <v>0</v>
      </c>
      <c r="S53" s="38">
        <v>0</v>
      </c>
      <c r="T53" s="38">
        <v>0</v>
      </c>
      <c r="U53" s="25">
        <f t="shared" si="6"/>
        <v>0</v>
      </c>
      <c r="V53" s="38">
        <v>0</v>
      </c>
      <c r="W53" s="38">
        <v>0</v>
      </c>
      <c r="X53" s="25">
        <f t="shared" si="7"/>
        <v>0</v>
      </c>
      <c r="Y53" s="38">
        <v>0</v>
      </c>
      <c r="Z53" s="38">
        <v>0</v>
      </c>
      <c r="AA53" s="38">
        <v>0</v>
      </c>
      <c r="AB53" s="38">
        <v>2029</v>
      </c>
      <c r="AC53" s="38">
        <v>0</v>
      </c>
      <c r="AD53" s="25">
        <f t="shared" si="8"/>
        <v>1656</v>
      </c>
      <c r="AE53" s="38">
        <v>1656</v>
      </c>
      <c r="AF53" s="38">
        <v>0</v>
      </c>
      <c r="AG53" s="25">
        <f t="shared" si="9"/>
        <v>124</v>
      </c>
      <c r="AH53" s="38">
        <v>124</v>
      </c>
      <c r="AI53" s="38">
        <v>0</v>
      </c>
      <c r="AJ53" s="25">
        <f t="shared" si="10"/>
        <v>0</v>
      </c>
      <c r="AK53" s="38">
        <v>0</v>
      </c>
      <c r="AL53" s="38">
        <v>0</v>
      </c>
      <c r="AM53" s="25">
        <f t="shared" si="11"/>
        <v>1281</v>
      </c>
      <c r="AN53" s="38">
        <v>1281</v>
      </c>
      <c r="AO53" s="38">
        <v>0</v>
      </c>
      <c r="AP53" s="25">
        <f t="shared" si="12"/>
        <v>0</v>
      </c>
      <c r="AQ53" s="38">
        <v>0</v>
      </c>
      <c r="AR53" s="38">
        <v>0</v>
      </c>
      <c r="AS53" s="25">
        <f t="shared" si="13"/>
        <v>0</v>
      </c>
      <c r="AT53" s="38">
        <v>0</v>
      </c>
      <c r="AU53" s="38">
        <v>0</v>
      </c>
      <c r="AV53" s="25">
        <f t="shared" si="14"/>
        <v>0</v>
      </c>
      <c r="AW53" s="38">
        <v>0</v>
      </c>
      <c r="AX53" s="38">
        <v>0</v>
      </c>
      <c r="AY53" s="25">
        <f t="shared" si="15"/>
        <v>0</v>
      </c>
      <c r="AZ53" s="38">
        <v>0</v>
      </c>
      <c r="BA53" s="38">
        <v>0</v>
      </c>
      <c r="BB53" s="39">
        <v>0</v>
      </c>
      <c r="BC53" s="38">
        <v>0</v>
      </c>
      <c r="BD53" s="38"/>
      <c r="BE53" s="38"/>
      <c r="BF53" s="38">
        <v>0</v>
      </c>
      <c r="BG53" s="39">
        <v>0</v>
      </c>
      <c r="BH53" s="38">
        <v>0</v>
      </c>
      <c r="BI53" s="38"/>
      <c r="BJ53" s="38">
        <v>0</v>
      </c>
      <c r="BK53" s="25">
        <f t="shared" si="16"/>
        <v>4430</v>
      </c>
      <c r="BL53" s="38">
        <v>4430</v>
      </c>
      <c r="BM53" s="38">
        <v>0</v>
      </c>
      <c r="BN53" s="38">
        <v>0</v>
      </c>
      <c r="BO53" s="38">
        <v>0</v>
      </c>
      <c r="BP53" s="25">
        <f t="shared" si="17"/>
        <v>0</v>
      </c>
      <c r="BQ53" s="39">
        <v>0</v>
      </c>
      <c r="BR53" s="39">
        <v>0</v>
      </c>
      <c r="BS53" s="39">
        <v>0</v>
      </c>
      <c r="BT53" s="39">
        <v>0</v>
      </c>
      <c r="BU53" s="39">
        <v>0</v>
      </c>
      <c r="BV53" s="39">
        <v>0</v>
      </c>
      <c r="BW53" s="38">
        <v>0</v>
      </c>
      <c r="BX53" s="38">
        <v>0</v>
      </c>
      <c r="BY53" s="25">
        <f t="shared" si="18"/>
        <v>0</v>
      </c>
      <c r="BZ53" s="38">
        <v>0</v>
      </c>
      <c r="CA53" s="38">
        <v>0</v>
      </c>
      <c r="CB53" s="38">
        <v>0</v>
      </c>
      <c r="CC53" s="38">
        <v>0</v>
      </c>
      <c r="CD53" s="38">
        <v>0</v>
      </c>
      <c r="CE53" s="38">
        <v>0</v>
      </c>
      <c r="CF53" s="25">
        <f t="shared" si="19"/>
        <v>3203</v>
      </c>
      <c r="CG53" s="38">
        <v>3174</v>
      </c>
      <c r="CH53" s="38">
        <v>29</v>
      </c>
      <c r="CI53" s="25">
        <f t="shared" si="20"/>
        <v>4800</v>
      </c>
      <c r="CJ53" s="38">
        <v>4700</v>
      </c>
      <c r="CK53" s="38">
        <v>100</v>
      </c>
      <c r="CL53" s="25">
        <f t="shared" si="21"/>
        <v>2048</v>
      </c>
      <c r="CM53" s="38">
        <v>2048</v>
      </c>
      <c r="CN53" s="38">
        <v>0</v>
      </c>
      <c r="CO53" s="25">
        <f t="shared" si="22"/>
        <v>0</v>
      </c>
      <c r="CP53" s="38">
        <v>0</v>
      </c>
      <c r="CQ53" s="38">
        <v>0</v>
      </c>
      <c r="CR53" s="25">
        <f t="shared" si="23"/>
        <v>0</v>
      </c>
      <c r="CS53" s="38">
        <v>0</v>
      </c>
      <c r="CT53" s="38">
        <v>0</v>
      </c>
      <c r="CU53" s="38">
        <v>0</v>
      </c>
      <c r="CV53" s="40"/>
      <c r="CW53" s="27">
        <f t="shared" si="24"/>
        <v>19571</v>
      </c>
      <c r="CX53" s="25">
        <f t="shared" si="25"/>
        <v>19442</v>
      </c>
      <c r="CY53" s="25">
        <f t="shared" si="26"/>
        <v>129</v>
      </c>
    </row>
    <row r="54" spans="1:103" ht="31.5" x14ac:dyDescent="0.25">
      <c r="A54" s="12" t="s">
        <v>151</v>
      </c>
      <c r="B54" s="25">
        <f t="shared" si="0"/>
        <v>4470</v>
      </c>
      <c r="C54" s="43">
        <v>4464</v>
      </c>
      <c r="D54" s="44"/>
      <c r="E54" s="38">
        <v>6</v>
      </c>
      <c r="F54" s="25">
        <f t="shared" si="1"/>
        <v>0</v>
      </c>
      <c r="G54" s="38"/>
      <c r="H54" s="38"/>
      <c r="I54" s="25">
        <f t="shared" si="2"/>
        <v>0</v>
      </c>
      <c r="J54" s="38"/>
      <c r="K54" s="38"/>
      <c r="L54" s="25">
        <f t="shared" si="3"/>
        <v>1540</v>
      </c>
      <c r="M54" s="38">
        <v>1532</v>
      </c>
      <c r="N54" s="38">
        <v>8</v>
      </c>
      <c r="O54" s="25">
        <f t="shared" si="4"/>
        <v>0</v>
      </c>
      <c r="P54" s="38">
        <v>0</v>
      </c>
      <c r="Q54" s="38">
        <v>0</v>
      </c>
      <c r="R54" s="25">
        <f t="shared" si="5"/>
        <v>0</v>
      </c>
      <c r="S54" s="38">
        <v>0</v>
      </c>
      <c r="T54" s="38">
        <v>0</v>
      </c>
      <c r="U54" s="25">
        <f t="shared" si="6"/>
        <v>0</v>
      </c>
      <c r="V54" s="38">
        <v>0</v>
      </c>
      <c r="W54" s="38">
        <v>0</v>
      </c>
      <c r="X54" s="25">
        <f t="shared" si="7"/>
        <v>0</v>
      </c>
      <c r="Y54" s="38">
        <v>0</v>
      </c>
      <c r="Z54" s="38">
        <v>0</v>
      </c>
      <c r="AA54" s="38">
        <v>0</v>
      </c>
      <c r="AB54" s="38">
        <v>1204</v>
      </c>
      <c r="AC54" s="38">
        <v>2354</v>
      </c>
      <c r="AD54" s="25">
        <f t="shared" si="8"/>
        <v>0</v>
      </c>
      <c r="AE54" s="38">
        <v>0</v>
      </c>
      <c r="AF54" s="38">
        <v>0</v>
      </c>
      <c r="AG54" s="25">
        <f t="shared" si="9"/>
        <v>0</v>
      </c>
      <c r="AH54" s="38">
        <v>0</v>
      </c>
      <c r="AI54" s="38">
        <v>0</v>
      </c>
      <c r="AJ54" s="25">
        <f t="shared" si="10"/>
        <v>5712</v>
      </c>
      <c r="AK54" s="38">
        <v>5632</v>
      </c>
      <c r="AL54" s="38">
        <v>80</v>
      </c>
      <c r="AM54" s="25">
        <f t="shared" si="11"/>
        <v>0</v>
      </c>
      <c r="AN54" s="38">
        <v>0</v>
      </c>
      <c r="AO54" s="38">
        <v>0</v>
      </c>
      <c r="AP54" s="25">
        <f t="shared" si="12"/>
        <v>0</v>
      </c>
      <c r="AQ54" s="38">
        <v>0</v>
      </c>
      <c r="AR54" s="38">
        <v>0</v>
      </c>
      <c r="AS54" s="25">
        <f t="shared" si="13"/>
        <v>0</v>
      </c>
      <c r="AT54" s="38">
        <v>0</v>
      </c>
      <c r="AU54" s="38">
        <v>0</v>
      </c>
      <c r="AV54" s="25">
        <f t="shared" si="14"/>
        <v>0</v>
      </c>
      <c r="AW54" s="38">
        <v>0</v>
      </c>
      <c r="AX54" s="38">
        <v>0</v>
      </c>
      <c r="AY54" s="25">
        <f t="shared" si="15"/>
        <v>1007</v>
      </c>
      <c r="AZ54" s="38">
        <v>1007</v>
      </c>
      <c r="BA54" s="38"/>
      <c r="BB54" s="39">
        <v>845</v>
      </c>
      <c r="BC54" s="38">
        <v>845</v>
      </c>
      <c r="BD54" s="38">
        <v>710</v>
      </c>
      <c r="BE54" s="38"/>
      <c r="BF54" s="38"/>
      <c r="BG54" s="39"/>
      <c r="BH54" s="38"/>
      <c r="BI54" s="38"/>
      <c r="BJ54" s="38"/>
      <c r="BK54" s="25">
        <f t="shared" si="16"/>
        <v>649</v>
      </c>
      <c r="BL54" s="38">
        <v>222</v>
      </c>
      <c r="BM54" s="38">
        <v>0</v>
      </c>
      <c r="BN54" s="38">
        <v>427</v>
      </c>
      <c r="BO54" s="38">
        <v>0</v>
      </c>
      <c r="BP54" s="25">
        <f t="shared" si="17"/>
        <v>0</v>
      </c>
      <c r="BQ54" s="39">
        <v>0</v>
      </c>
      <c r="BR54" s="39">
        <v>0</v>
      </c>
      <c r="BS54" s="39">
        <v>0</v>
      </c>
      <c r="BT54" s="39">
        <v>0</v>
      </c>
      <c r="BU54" s="39">
        <v>0</v>
      </c>
      <c r="BV54" s="39">
        <v>0</v>
      </c>
      <c r="BW54" s="38">
        <v>0</v>
      </c>
      <c r="BX54" s="38">
        <v>0</v>
      </c>
      <c r="BY54" s="25">
        <f t="shared" si="18"/>
        <v>9468</v>
      </c>
      <c r="BZ54" s="38">
        <v>1642</v>
      </c>
      <c r="CA54" s="38">
        <v>0</v>
      </c>
      <c r="CB54" s="38">
        <v>64</v>
      </c>
      <c r="CC54" s="38">
        <v>2550</v>
      </c>
      <c r="CD54" s="38">
        <v>5212</v>
      </c>
      <c r="CE54" s="38">
        <v>0</v>
      </c>
      <c r="CF54" s="25">
        <f t="shared" si="19"/>
        <v>0</v>
      </c>
      <c r="CG54" s="38">
        <v>0</v>
      </c>
      <c r="CH54" s="38">
        <v>0</v>
      </c>
      <c r="CI54" s="25">
        <f t="shared" si="20"/>
        <v>0</v>
      </c>
      <c r="CJ54" s="38">
        <v>0</v>
      </c>
      <c r="CK54" s="38">
        <v>0</v>
      </c>
      <c r="CL54" s="25">
        <f t="shared" si="21"/>
        <v>943</v>
      </c>
      <c r="CM54" s="38">
        <v>943</v>
      </c>
      <c r="CN54" s="38">
        <v>0</v>
      </c>
      <c r="CO54" s="25">
        <f t="shared" si="22"/>
        <v>0</v>
      </c>
      <c r="CP54" s="38">
        <v>0</v>
      </c>
      <c r="CQ54" s="38">
        <v>0</v>
      </c>
      <c r="CR54" s="25">
        <f t="shared" si="23"/>
        <v>0</v>
      </c>
      <c r="CS54" s="38">
        <v>0</v>
      </c>
      <c r="CT54" s="38">
        <v>0</v>
      </c>
      <c r="CU54" s="38">
        <v>0</v>
      </c>
      <c r="CV54" s="40"/>
      <c r="CW54" s="27">
        <f t="shared" si="24"/>
        <v>28192</v>
      </c>
      <c r="CX54" s="25">
        <f t="shared" si="25"/>
        <v>25744</v>
      </c>
      <c r="CY54" s="25">
        <f t="shared" si="26"/>
        <v>2448</v>
      </c>
    </row>
    <row r="55" spans="1:103" ht="31.5" x14ac:dyDescent="0.25">
      <c r="A55" s="12" t="s">
        <v>152</v>
      </c>
      <c r="B55" s="25">
        <f t="shared" si="0"/>
        <v>0</v>
      </c>
      <c r="C55" s="38"/>
      <c r="D55" s="38"/>
      <c r="E55" s="38"/>
      <c r="F55" s="25">
        <f t="shared" si="1"/>
        <v>0</v>
      </c>
      <c r="G55" s="38"/>
      <c r="H55" s="38"/>
      <c r="I55" s="25">
        <f t="shared" si="2"/>
        <v>0</v>
      </c>
      <c r="J55" s="38"/>
      <c r="K55" s="38"/>
      <c r="L55" s="25">
        <f t="shared" si="3"/>
        <v>0</v>
      </c>
      <c r="M55" s="38"/>
      <c r="N55" s="38"/>
      <c r="O55" s="25">
        <f t="shared" si="4"/>
        <v>2540</v>
      </c>
      <c r="P55" s="38">
        <v>2482</v>
      </c>
      <c r="Q55" s="38">
        <v>58</v>
      </c>
      <c r="R55" s="25">
        <f t="shared" si="5"/>
        <v>0</v>
      </c>
      <c r="S55" s="38"/>
      <c r="T55" s="38"/>
      <c r="U55" s="25">
        <f t="shared" si="6"/>
        <v>0</v>
      </c>
      <c r="V55" s="38"/>
      <c r="W55" s="38"/>
      <c r="X55" s="25">
        <f t="shared" si="7"/>
        <v>0</v>
      </c>
      <c r="Y55" s="38"/>
      <c r="Z55" s="38"/>
      <c r="AA55" s="38"/>
      <c r="AB55" s="38">
        <v>1906</v>
      </c>
      <c r="AC55" s="38">
        <v>0</v>
      </c>
      <c r="AD55" s="25">
        <f t="shared" si="8"/>
        <v>1706</v>
      </c>
      <c r="AE55" s="38">
        <v>1676</v>
      </c>
      <c r="AF55" s="38">
        <v>30</v>
      </c>
      <c r="AG55" s="25">
        <f t="shared" si="9"/>
        <v>2106</v>
      </c>
      <c r="AH55" s="38">
        <v>2106</v>
      </c>
      <c r="AI55" s="38"/>
      <c r="AJ55" s="25">
        <f t="shared" si="10"/>
        <v>0</v>
      </c>
      <c r="AK55" s="38"/>
      <c r="AL55" s="38"/>
      <c r="AM55" s="25">
        <f t="shared" si="11"/>
        <v>0</v>
      </c>
      <c r="AN55" s="38"/>
      <c r="AO55" s="38"/>
      <c r="AP55" s="25">
        <f t="shared" si="12"/>
        <v>0</v>
      </c>
      <c r="AQ55" s="38"/>
      <c r="AR55" s="38"/>
      <c r="AS55" s="25">
        <f t="shared" si="13"/>
        <v>0</v>
      </c>
      <c r="AT55" s="38"/>
      <c r="AU55" s="38"/>
      <c r="AV55" s="25">
        <f t="shared" si="14"/>
        <v>0</v>
      </c>
      <c r="AW55" s="38"/>
      <c r="AX55" s="38"/>
      <c r="AY55" s="25">
        <f t="shared" si="15"/>
        <v>0</v>
      </c>
      <c r="AZ55" s="38"/>
      <c r="BA55" s="38"/>
      <c r="BB55" s="39"/>
      <c r="BC55" s="38"/>
      <c r="BD55" s="38"/>
      <c r="BE55" s="38"/>
      <c r="BF55" s="38"/>
      <c r="BG55" s="39"/>
      <c r="BH55" s="38"/>
      <c r="BI55" s="38"/>
      <c r="BJ55" s="38"/>
      <c r="BK55" s="25">
        <f t="shared" si="16"/>
        <v>0</v>
      </c>
      <c r="BL55" s="38"/>
      <c r="BM55" s="38"/>
      <c r="BN55" s="38"/>
      <c r="BO55" s="38"/>
      <c r="BP55" s="25">
        <f t="shared" si="17"/>
        <v>0</v>
      </c>
      <c r="BQ55" s="39"/>
      <c r="BR55" s="39"/>
      <c r="BS55" s="39"/>
      <c r="BT55" s="39"/>
      <c r="BU55" s="39"/>
      <c r="BV55" s="39"/>
      <c r="BW55" s="38"/>
      <c r="BX55" s="38"/>
      <c r="BY55" s="25">
        <f t="shared" si="18"/>
        <v>0</v>
      </c>
      <c r="BZ55" s="38"/>
      <c r="CA55" s="38"/>
      <c r="CB55" s="38"/>
      <c r="CC55" s="38"/>
      <c r="CD55" s="38"/>
      <c r="CE55" s="38"/>
      <c r="CF55" s="25">
        <f t="shared" si="19"/>
        <v>0</v>
      </c>
      <c r="CG55" s="38"/>
      <c r="CH55" s="38"/>
      <c r="CI55" s="25">
        <f t="shared" si="20"/>
        <v>0</v>
      </c>
      <c r="CJ55" s="38"/>
      <c r="CK55" s="38"/>
      <c r="CL55" s="25">
        <f t="shared" si="21"/>
        <v>2946</v>
      </c>
      <c r="CM55" s="38">
        <v>2918</v>
      </c>
      <c r="CN55" s="38">
        <v>28</v>
      </c>
      <c r="CO55" s="25">
        <f t="shared" si="22"/>
        <v>0</v>
      </c>
      <c r="CP55" s="38"/>
      <c r="CQ55" s="38"/>
      <c r="CR55" s="25">
        <f t="shared" si="23"/>
        <v>0</v>
      </c>
      <c r="CS55" s="38"/>
      <c r="CT55" s="38"/>
      <c r="CU55" s="38"/>
      <c r="CV55" s="40"/>
      <c r="CW55" s="27">
        <f t="shared" si="24"/>
        <v>11204</v>
      </c>
      <c r="CX55" s="25">
        <f t="shared" si="25"/>
        <v>11088</v>
      </c>
      <c r="CY55" s="25">
        <f t="shared" si="26"/>
        <v>116</v>
      </c>
    </row>
    <row r="56" spans="1:103" ht="31.5" x14ac:dyDescent="0.25">
      <c r="A56" s="12" t="s">
        <v>153</v>
      </c>
      <c r="B56" s="25">
        <f t="shared" si="0"/>
        <v>0</v>
      </c>
      <c r="C56" s="38">
        <v>0</v>
      </c>
      <c r="D56" s="38"/>
      <c r="E56" s="38">
        <v>0</v>
      </c>
      <c r="F56" s="25">
        <f t="shared" si="1"/>
        <v>0</v>
      </c>
      <c r="G56" s="38">
        <v>0</v>
      </c>
      <c r="H56" s="38">
        <v>0</v>
      </c>
      <c r="I56" s="25">
        <f t="shared" si="2"/>
        <v>0</v>
      </c>
      <c r="J56" s="38">
        <v>0</v>
      </c>
      <c r="K56" s="38">
        <v>0</v>
      </c>
      <c r="L56" s="25">
        <f t="shared" si="3"/>
        <v>0</v>
      </c>
      <c r="M56" s="38">
        <v>0</v>
      </c>
      <c r="N56" s="38">
        <v>0</v>
      </c>
      <c r="O56" s="25">
        <f t="shared" si="4"/>
        <v>0</v>
      </c>
      <c r="P56" s="38">
        <v>0</v>
      </c>
      <c r="Q56" s="38">
        <v>0</v>
      </c>
      <c r="R56" s="25">
        <f t="shared" si="5"/>
        <v>0</v>
      </c>
      <c r="S56" s="38">
        <v>0</v>
      </c>
      <c r="T56" s="38">
        <v>0</v>
      </c>
      <c r="U56" s="25">
        <f t="shared" si="6"/>
        <v>0</v>
      </c>
      <c r="V56" s="38">
        <v>0</v>
      </c>
      <c r="W56" s="38">
        <v>0</v>
      </c>
      <c r="X56" s="25">
        <f t="shared" si="7"/>
        <v>0</v>
      </c>
      <c r="Y56" s="38">
        <v>0</v>
      </c>
      <c r="Z56" s="38">
        <v>0</v>
      </c>
      <c r="AA56" s="38">
        <v>0</v>
      </c>
      <c r="AB56" s="38">
        <v>800</v>
      </c>
      <c r="AC56" s="38">
        <v>66</v>
      </c>
      <c r="AD56" s="25">
        <f t="shared" si="8"/>
        <v>0</v>
      </c>
      <c r="AE56" s="38">
        <v>0</v>
      </c>
      <c r="AF56" s="38">
        <v>0</v>
      </c>
      <c r="AG56" s="25">
        <f t="shared" si="9"/>
        <v>0</v>
      </c>
      <c r="AH56" s="38">
        <v>0</v>
      </c>
      <c r="AI56" s="38">
        <v>0</v>
      </c>
      <c r="AJ56" s="25">
        <f t="shared" si="10"/>
        <v>0</v>
      </c>
      <c r="AK56" s="38">
        <v>0</v>
      </c>
      <c r="AL56" s="38">
        <v>0</v>
      </c>
      <c r="AM56" s="25">
        <f t="shared" si="11"/>
        <v>0</v>
      </c>
      <c r="AN56" s="38">
        <v>0</v>
      </c>
      <c r="AO56" s="38">
        <v>0</v>
      </c>
      <c r="AP56" s="25">
        <f t="shared" si="12"/>
        <v>0</v>
      </c>
      <c r="AQ56" s="38">
        <v>0</v>
      </c>
      <c r="AR56" s="38">
        <v>0</v>
      </c>
      <c r="AS56" s="25">
        <f t="shared" si="13"/>
        <v>0</v>
      </c>
      <c r="AT56" s="38">
        <v>0</v>
      </c>
      <c r="AU56" s="38">
        <v>0</v>
      </c>
      <c r="AV56" s="25">
        <f t="shared" si="14"/>
        <v>0</v>
      </c>
      <c r="AW56" s="38">
        <v>0</v>
      </c>
      <c r="AX56" s="38">
        <v>0</v>
      </c>
      <c r="AY56" s="25">
        <f t="shared" si="15"/>
        <v>0</v>
      </c>
      <c r="AZ56" s="38">
        <v>0</v>
      </c>
      <c r="BA56" s="38">
        <v>0</v>
      </c>
      <c r="BB56" s="39">
        <v>0</v>
      </c>
      <c r="BC56" s="38">
        <v>0</v>
      </c>
      <c r="BD56" s="38"/>
      <c r="BE56" s="38"/>
      <c r="BF56" s="38">
        <v>0</v>
      </c>
      <c r="BG56" s="39">
        <v>0</v>
      </c>
      <c r="BH56" s="38">
        <v>0</v>
      </c>
      <c r="BI56" s="38"/>
      <c r="BJ56" s="38">
        <v>0</v>
      </c>
      <c r="BK56" s="25">
        <f t="shared" si="16"/>
        <v>0</v>
      </c>
      <c r="BL56" s="38">
        <v>0</v>
      </c>
      <c r="BM56" s="38">
        <v>0</v>
      </c>
      <c r="BN56" s="38">
        <v>0</v>
      </c>
      <c r="BO56" s="38">
        <v>0</v>
      </c>
      <c r="BP56" s="25">
        <f t="shared" si="17"/>
        <v>0</v>
      </c>
      <c r="BQ56" s="39">
        <v>0</v>
      </c>
      <c r="BR56" s="39">
        <v>0</v>
      </c>
      <c r="BS56" s="39">
        <v>0</v>
      </c>
      <c r="BT56" s="39">
        <v>0</v>
      </c>
      <c r="BU56" s="39">
        <v>0</v>
      </c>
      <c r="BV56" s="39">
        <v>0</v>
      </c>
      <c r="BW56" s="38">
        <v>0</v>
      </c>
      <c r="BX56" s="38">
        <v>0</v>
      </c>
      <c r="BY56" s="25">
        <f t="shared" si="18"/>
        <v>2659</v>
      </c>
      <c r="BZ56" s="38">
        <v>1173</v>
      </c>
      <c r="CA56" s="38">
        <v>51</v>
      </c>
      <c r="CB56" s="38">
        <v>25</v>
      </c>
      <c r="CC56" s="38">
        <v>450</v>
      </c>
      <c r="CD56" s="38">
        <v>960</v>
      </c>
      <c r="CE56" s="38">
        <v>0</v>
      </c>
      <c r="CF56" s="25">
        <f t="shared" si="19"/>
        <v>0</v>
      </c>
      <c r="CG56" s="38">
        <v>0</v>
      </c>
      <c r="CH56" s="38">
        <v>0</v>
      </c>
      <c r="CI56" s="25">
        <f t="shared" si="20"/>
        <v>0</v>
      </c>
      <c r="CJ56" s="38">
        <v>0</v>
      </c>
      <c r="CK56" s="38">
        <v>0</v>
      </c>
      <c r="CL56" s="25">
        <f t="shared" si="21"/>
        <v>0</v>
      </c>
      <c r="CM56" s="38">
        <v>0</v>
      </c>
      <c r="CN56" s="38">
        <v>0</v>
      </c>
      <c r="CO56" s="25">
        <f t="shared" si="22"/>
        <v>0</v>
      </c>
      <c r="CP56" s="38">
        <v>0</v>
      </c>
      <c r="CQ56" s="38">
        <v>0</v>
      </c>
      <c r="CR56" s="25">
        <f t="shared" si="23"/>
        <v>0</v>
      </c>
      <c r="CS56" s="38">
        <v>0</v>
      </c>
      <c r="CT56" s="38">
        <v>0</v>
      </c>
      <c r="CU56" s="38">
        <v>1200</v>
      </c>
      <c r="CV56" s="40"/>
      <c r="CW56" s="27">
        <f t="shared" si="24"/>
        <v>4725</v>
      </c>
      <c r="CX56" s="25">
        <f t="shared" si="25"/>
        <v>4608</v>
      </c>
      <c r="CY56" s="25">
        <f t="shared" si="26"/>
        <v>117</v>
      </c>
    </row>
    <row r="57" spans="1:103" ht="31.5" x14ac:dyDescent="0.25">
      <c r="A57" s="12" t="s">
        <v>154</v>
      </c>
      <c r="B57" s="25">
        <f t="shared" si="0"/>
        <v>0</v>
      </c>
      <c r="C57" s="38">
        <v>0</v>
      </c>
      <c r="D57" s="38"/>
      <c r="E57" s="38">
        <v>0</v>
      </c>
      <c r="F57" s="25">
        <f t="shared" si="1"/>
        <v>0</v>
      </c>
      <c r="G57" s="38">
        <v>0</v>
      </c>
      <c r="H57" s="38">
        <v>0</v>
      </c>
      <c r="I57" s="25">
        <f t="shared" si="2"/>
        <v>0</v>
      </c>
      <c r="J57" s="38">
        <v>0</v>
      </c>
      <c r="K57" s="38">
        <v>0</v>
      </c>
      <c r="L57" s="25">
        <f t="shared" si="3"/>
        <v>141</v>
      </c>
      <c r="M57" s="38">
        <v>0</v>
      </c>
      <c r="N57" s="38">
        <v>141</v>
      </c>
      <c r="O57" s="25">
        <f t="shared" si="4"/>
        <v>0</v>
      </c>
      <c r="P57" s="38">
        <v>0</v>
      </c>
      <c r="Q57" s="38">
        <v>0</v>
      </c>
      <c r="R57" s="25">
        <f t="shared" si="5"/>
        <v>0</v>
      </c>
      <c r="S57" s="38">
        <v>0</v>
      </c>
      <c r="T57" s="38">
        <v>0</v>
      </c>
      <c r="U57" s="25">
        <f t="shared" si="6"/>
        <v>0</v>
      </c>
      <c r="V57" s="38">
        <v>0</v>
      </c>
      <c r="W57" s="38">
        <v>0</v>
      </c>
      <c r="X57" s="25">
        <f t="shared" si="7"/>
        <v>0</v>
      </c>
      <c r="Y57" s="38">
        <v>0</v>
      </c>
      <c r="Z57" s="38">
        <v>0</v>
      </c>
      <c r="AA57" s="38">
        <v>989</v>
      </c>
      <c r="AB57" s="38">
        <v>0</v>
      </c>
      <c r="AC57" s="38">
        <v>55</v>
      </c>
      <c r="AD57" s="25">
        <f t="shared" si="8"/>
        <v>0</v>
      </c>
      <c r="AE57" s="38">
        <v>0</v>
      </c>
      <c r="AF57" s="38">
        <v>0</v>
      </c>
      <c r="AG57" s="25">
        <f t="shared" si="9"/>
        <v>0</v>
      </c>
      <c r="AH57" s="38">
        <v>0</v>
      </c>
      <c r="AI57" s="38">
        <v>0</v>
      </c>
      <c r="AJ57" s="25">
        <f t="shared" si="10"/>
        <v>0</v>
      </c>
      <c r="AK57" s="38">
        <v>0</v>
      </c>
      <c r="AL57" s="38">
        <v>0</v>
      </c>
      <c r="AM57" s="25">
        <f t="shared" si="11"/>
        <v>0</v>
      </c>
      <c r="AN57" s="38">
        <v>0</v>
      </c>
      <c r="AO57" s="38">
        <v>0</v>
      </c>
      <c r="AP57" s="25">
        <f t="shared" si="12"/>
        <v>0</v>
      </c>
      <c r="AQ57" s="38">
        <v>0</v>
      </c>
      <c r="AR57" s="38">
        <v>0</v>
      </c>
      <c r="AS57" s="25">
        <f t="shared" si="13"/>
        <v>0</v>
      </c>
      <c r="AT57" s="38">
        <v>0</v>
      </c>
      <c r="AU57" s="38">
        <v>0</v>
      </c>
      <c r="AV57" s="25">
        <f t="shared" si="14"/>
        <v>0</v>
      </c>
      <c r="AW57" s="38">
        <v>0</v>
      </c>
      <c r="AX57" s="38">
        <v>0</v>
      </c>
      <c r="AY57" s="25">
        <f t="shared" si="15"/>
        <v>0</v>
      </c>
      <c r="AZ57" s="38">
        <v>0</v>
      </c>
      <c r="BA57" s="38">
        <v>0</v>
      </c>
      <c r="BB57" s="39">
        <v>0</v>
      </c>
      <c r="BC57" s="38">
        <v>0</v>
      </c>
      <c r="BD57" s="38"/>
      <c r="BE57" s="38"/>
      <c r="BF57" s="38">
        <v>0</v>
      </c>
      <c r="BG57" s="39">
        <v>0</v>
      </c>
      <c r="BH57" s="38">
        <v>0</v>
      </c>
      <c r="BI57" s="38"/>
      <c r="BJ57" s="38">
        <v>0</v>
      </c>
      <c r="BK57" s="25">
        <f t="shared" si="16"/>
        <v>0</v>
      </c>
      <c r="BL57" s="38">
        <v>0</v>
      </c>
      <c r="BM57" s="38">
        <v>0</v>
      </c>
      <c r="BN57" s="38">
        <v>0</v>
      </c>
      <c r="BO57" s="38">
        <v>0</v>
      </c>
      <c r="BP57" s="25">
        <f t="shared" si="17"/>
        <v>0</v>
      </c>
      <c r="BQ57" s="39">
        <v>0</v>
      </c>
      <c r="BR57" s="39">
        <v>0</v>
      </c>
      <c r="BS57" s="39">
        <v>0</v>
      </c>
      <c r="BT57" s="39">
        <v>0</v>
      </c>
      <c r="BU57" s="39">
        <v>0</v>
      </c>
      <c r="BV57" s="39">
        <v>0</v>
      </c>
      <c r="BW57" s="38">
        <v>0</v>
      </c>
      <c r="BX57" s="38">
        <v>0</v>
      </c>
      <c r="BY57" s="25">
        <f t="shared" si="18"/>
        <v>0</v>
      </c>
      <c r="BZ57" s="38">
        <v>0</v>
      </c>
      <c r="CA57" s="38">
        <v>0</v>
      </c>
      <c r="CB57" s="38">
        <v>0</v>
      </c>
      <c r="CC57" s="38">
        <v>0</v>
      </c>
      <c r="CD57" s="38">
        <v>0</v>
      </c>
      <c r="CE57" s="38">
        <v>0</v>
      </c>
      <c r="CF57" s="25">
        <f t="shared" si="19"/>
        <v>0</v>
      </c>
      <c r="CG57" s="38">
        <v>0</v>
      </c>
      <c r="CH57" s="38">
        <v>0</v>
      </c>
      <c r="CI57" s="25">
        <f t="shared" si="20"/>
        <v>0</v>
      </c>
      <c r="CJ57" s="38">
        <v>0</v>
      </c>
      <c r="CK57" s="38">
        <v>0</v>
      </c>
      <c r="CL57" s="25">
        <f t="shared" si="21"/>
        <v>1204</v>
      </c>
      <c r="CM57" s="38">
        <v>0</v>
      </c>
      <c r="CN57" s="38">
        <v>1204</v>
      </c>
      <c r="CO57" s="25">
        <f t="shared" si="22"/>
        <v>0</v>
      </c>
      <c r="CP57" s="38">
        <v>0</v>
      </c>
      <c r="CQ57" s="38"/>
      <c r="CR57" s="25">
        <f t="shared" si="23"/>
        <v>0</v>
      </c>
      <c r="CS57" s="38"/>
      <c r="CT57" s="38"/>
      <c r="CU57" s="38"/>
      <c r="CV57" s="40"/>
      <c r="CW57" s="27">
        <f t="shared" si="24"/>
        <v>2389</v>
      </c>
      <c r="CX57" s="25">
        <f t="shared" si="25"/>
        <v>0</v>
      </c>
      <c r="CY57" s="25">
        <f t="shared" si="26"/>
        <v>2389</v>
      </c>
    </row>
    <row r="58" spans="1:103" ht="31.5" x14ac:dyDescent="0.25">
      <c r="A58" s="12" t="s">
        <v>155</v>
      </c>
      <c r="B58" s="25">
        <f t="shared" si="0"/>
        <v>3297</v>
      </c>
      <c r="C58" s="38">
        <v>3297</v>
      </c>
      <c r="D58" s="38">
        <v>900</v>
      </c>
      <c r="E58" s="38"/>
      <c r="F58" s="25">
        <f t="shared" si="1"/>
        <v>1968</v>
      </c>
      <c r="G58" s="38">
        <v>1968</v>
      </c>
      <c r="H58" s="38">
        <v>0</v>
      </c>
      <c r="I58" s="25">
        <f t="shared" si="2"/>
        <v>1085</v>
      </c>
      <c r="J58" s="38">
        <v>1085</v>
      </c>
      <c r="K58" s="38">
        <v>0</v>
      </c>
      <c r="L58" s="25">
        <f t="shared" si="3"/>
        <v>950</v>
      </c>
      <c r="M58" s="38">
        <v>950</v>
      </c>
      <c r="N58" s="38">
        <v>0</v>
      </c>
      <c r="O58" s="25">
        <f t="shared" si="4"/>
        <v>1000</v>
      </c>
      <c r="P58" s="38">
        <v>1000</v>
      </c>
      <c r="Q58" s="38">
        <v>0</v>
      </c>
      <c r="R58" s="25">
        <f t="shared" si="5"/>
        <v>940</v>
      </c>
      <c r="S58" s="38">
        <v>940</v>
      </c>
      <c r="T58" s="38"/>
      <c r="U58" s="25">
        <f t="shared" si="6"/>
        <v>0</v>
      </c>
      <c r="V58" s="38"/>
      <c r="W58" s="38"/>
      <c r="X58" s="25">
        <f t="shared" si="7"/>
        <v>0</v>
      </c>
      <c r="Y58" s="38"/>
      <c r="Z58" s="38"/>
      <c r="AA58" s="38"/>
      <c r="AB58" s="38"/>
      <c r="AC58" s="38"/>
      <c r="AD58" s="25">
        <f t="shared" si="8"/>
        <v>1185</v>
      </c>
      <c r="AE58" s="38">
        <v>1185</v>
      </c>
      <c r="AF58" s="38">
        <v>0</v>
      </c>
      <c r="AG58" s="25">
        <f t="shared" si="9"/>
        <v>600</v>
      </c>
      <c r="AH58" s="38">
        <v>600</v>
      </c>
      <c r="AI58" s="38">
        <v>0</v>
      </c>
      <c r="AJ58" s="25">
        <f t="shared" si="10"/>
        <v>1900</v>
      </c>
      <c r="AK58" s="38">
        <v>1900</v>
      </c>
      <c r="AL58" s="38">
        <v>0</v>
      </c>
      <c r="AM58" s="25">
        <f t="shared" si="11"/>
        <v>860</v>
      </c>
      <c r="AN58" s="38">
        <v>860</v>
      </c>
      <c r="AO58" s="38">
        <v>0</v>
      </c>
      <c r="AP58" s="25">
        <f t="shared" si="12"/>
        <v>800</v>
      </c>
      <c r="AQ58" s="38">
        <v>675</v>
      </c>
      <c r="AR58" s="38">
        <v>125</v>
      </c>
      <c r="AS58" s="25">
        <f t="shared" si="13"/>
        <v>0</v>
      </c>
      <c r="AT58" s="38">
        <v>0</v>
      </c>
      <c r="AU58" s="38">
        <v>0</v>
      </c>
      <c r="AV58" s="25">
        <f t="shared" si="14"/>
        <v>1000</v>
      </c>
      <c r="AW58" s="38">
        <v>1000</v>
      </c>
      <c r="AX58" s="38">
        <v>0</v>
      </c>
      <c r="AY58" s="25">
        <f t="shared" si="15"/>
        <v>1200</v>
      </c>
      <c r="AZ58" s="38">
        <v>1200</v>
      </c>
      <c r="BA58" s="38"/>
      <c r="BB58" s="39"/>
      <c r="BC58" s="38"/>
      <c r="BD58" s="38"/>
      <c r="BE58" s="38"/>
      <c r="BF58" s="38"/>
      <c r="BG58" s="39">
        <v>2170</v>
      </c>
      <c r="BH58" s="38">
        <v>2170</v>
      </c>
      <c r="BI58" s="38">
        <v>270</v>
      </c>
      <c r="BJ58" s="38"/>
      <c r="BK58" s="25">
        <f t="shared" si="16"/>
        <v>5335</v>
      </c>
      <c r="BL58" s="38">
        <v>1210</v>
      </c>
      <c r="BM58" s="38">
        <v>0</v>
      </c>
      <c r="BN58" s="38">
        <v>4125</v>
      </c>
      <c r="BO58" s="38">
        <v>0</v>
      </c>
      <c r="BP58" s="25">
        <f t="shared" si="17"/>
        <v>30</v>
      </c>
      <c r="BQ58" s="39">
        <v>0</v>
      </c>
      <c r="BR58" s="39">
        <v>0</v>
      </c>
      <c r="BS58" s="39">
        <v>30</v>
      </c>
      <c r="BT58" s="39"/>
      <c r="BU58" s="39"/>
      <c r="BV58" s="39"/>
      <c r="BW58" s="38"/>
      <c r="BX58" s="38"/>
      <c r="BY58" s="25">
        <f t="shared" si="18"/>
        <v>4340</v>
      </c>
      <c r="BZ58" s="38">
        <v>4300</v>
      </c>
      <c r="CA58" s="38">
        <v>10</v>
      </c>
      <c r="CB58" s="38">
        <v>30</v>
      </c>
      <c r="CC58" s="38"/>
      <c r="CD58" s="38"/>
      <c r="CE58" s="38"/>
      <c r="CF58" s="25">
        <f t="shared" si="19"/>
        <v>0</v>
      </c>
      <c r="CG58" s="38"/>
      <c r="CH58" s="38"/>
      <c r="CI58" s="25">
        <f t="shared" si="20"/>
        <v>0</v>
      </c>
      <c r="CJ58" s="38"/>
      <c r="CK58" s="38"/>
      <c r="CL58" s="25">
        <f t="shared" si="21"/>
        <v>3045</v>
      </c>
      <c r="CM58" s="38">
        <v>3045</v>
      </c>
      <c r="CN58" s="38"/>
      <c r="CO58" s="25">
        <f t="shared" si="22"/>
        <v>0</v>
      </c>
      <c r="CP58" s="38"/>
      <c r="CQ58" s="38"/>
      <c r="CR58" s="25">
        <f t="shared" si="23"/>
        <v>0</v>
      </c>
      <c r="CS58" s="38"/>
      <c r="CT58" s="38"/>
      <c r="CU58" s="38"/>
      <c r="CV58" s="40"/>
      <c r="CW58" s="27">
        <f t="shared" si="24"/>
        <v>31705</v>
      </c>
      <c r="CX58" s="25">
        <f t="shared" si="25"/>
        <v>31570</v>
      </c>
      <c r="CY58" s="25">
        <f t="shared" si="26"/>
        <v>135</v>
      </c>
    </row>
    <row r="59" spans="1:103" ht="31.5" x14ac:dyDescent="0.25">
      <c r="A59" s="12" t="s">
        <v>156</v>
      </c>
      <c r="B59" s="25">
        <f t="shared" si="0"/>
        <v>8429</v>
      </c>
      <c r="C59" s="38">
        <v>7679</v>
      </c>
      <c r="D59" s="38">
        <v>1840</v>
      </c>
      <c r="E59" s="38">
        <v>750</v>
      </c>
      <c r="F59" s="25">
        <f t="shared" si="1"/>
        <v>0</v>
      </c>
      <c r="G59" s="38"/>
      <c r="H59" s="38"/>
      <c r="I59" s="25">
        <f t="shared" si="2"/>
        <v>0</v>
      </c>
      <c r="J59" s="38"/>
      <c r="K59" s="38"/>
      <c r="L59" s="25">
        <f t="shared" si="3"/>
        <v>0</v>
      </c>
      <c r="M59" s="38"/>
      <c r="N59" s="38"/>
      <c r="O59" s="25">
        <f t="shared" si="4"/>
        <v>0</v>
      </c>
      <c r="P59" s="38"/>
      <c r="Q59" s="38"/>
      <c r="R59" s="25">
        <f t="shared" si="5"/>
        <v>0</v>
      </c>
      <c r="S59" s="38"/>
      <c r="T59" s="38"/>
      <c r="U59" s="25">
        <f t="shared" si="6"/>
        <v>0</v>
      </c>
      <c r="V59" s="38"/>
      <c r="W59" s="38"/>
      <c r="X59" s="25">
        <f t="shared" si="7"/>
        <v>0</v>
      </c>
      <c r="Y59" s="38"/>
      <c r="Z59" s="38"/>
      <c r="AA59" s="38"/>
      <c r="AB59" s="38"/>
      <c r="AC59" s="38"/>
      <c r="AD59" s="25">
        <f t="shared" si="8"/>
        <v>0</v>
      </c>
      <c r="AE59" s="38"/>
      <c r="AF59" s="38"/>
      <c r="AG59" s="25">
        <f t="shared" si="9"/>
        <v>0</v>
      </c>
      <c r="AH59" s="38"/>
      <c r="AI59" s="38"/>
      <c r="AJ59" s="25">
        <f t="shared" si="10"/>
        <v>0</v>
      </c>
      <c r="AK59" s="38"/>
      <c r="AL59" s="38"/>
      <c r="AM59" s="25">
        <f t="shared" si="11"/>
        <v>0</v>
      </c>
      <c r="AN59" s="38"/>
      <c r="AO59" s="38"/>
      <c r="AP59" s="25">
        <f t="shared" si="12"/>
        <v>0</v>
      </c>
      <c r="AQ59" s="38"/>
      <c r="AR59" s="38"/>
      <c r="AS59" s="25">
        <f t="shared" si="13"/>
        <v>0</v>
      </c>
      <c r="AT59" s="38"/>
      <c r="AU59" s="38"/>
      <c r="AV59" s="25">
        <f t="shared" si="14"/>
        <v>0</v>
      </c>
      <c r="AW59" s="38"/>
      <c r="AX59" s="38"/>
      <c r="AY59" s="25">
        <f t="shared" si="15"/>
        <v>0</v>
      </c>
      <c r="AZ59" s="38"/>
      <c r="BA59" s="38"/>
      <c r="BB59" s="39">
        <f>BC59+BF59</f>
        <v>2756</v>
      </c>
      <c r="BC59" s="38">
        <v>2720</v>
      </c>
      <c r="BD59" s="38">
        <v>310</v>
      </c>
      <c r="BE59" s="38">
        <v>200</v>
      </c>
      <c r="BF59" s="38">
        <v>36</v>
      </c>
      <c r="BG59" s="39">
        <v>500</v>
      </c>
      <c r="BH59" s="38">
        <v>500</v>
      </c>
      <c r="BI59" s="38">
        <v>200</v>
      </c>
      <c r="BJ59" s="38"/>
      <c r="BK59" s="25">
        <f t="shared" si="16"/>
        <v>0</v>
      </c>
      <c r="BL59" s="38"/>
      <c r="BM59" s="38"/>
      <c r="BN59" s="38"/>
      <c r="BO59" s="38"/>
      <c r="BP59" s="25">
        <f t="shared" si="17"/>
        <v>0</v>
      </c>
      <c r="BQ59" s="39"/>
      <c r="BR59" s="39"/>
      <c r="BS59" s="39"/>
      <c r="BT59" s="39"/>
      <c r="BU59" s="39"/>
      <c r="BV59" s="39"/>
      <c r="BW59" s="38"/>
      <c r="BX59" s="38"/>
      <c r="BY59" s="25">
        <f t="shared" si="18"/>
        <v>0</v>
      </c>
      <c r="BZ59" s="38"/>
      <c r="CA59" s="38"/>
      <c r="CB59" s="38"/>
      <c r="CC59" s="38"/>
      <c r="CD59" s="38"/>
      <c r="CE59" s="38"/>
      <c r="CF59" s="25">
        <f t="shared" si="19"/>
        <v>0</v>
      </c>
      <c r="CG59" s="38"/>
      <c r="CH59" s="38"/>
      <c r="CI59" s="25">
        <f t="shared" si="20"/>
        <v>0</v>
      </c>
      <c r="CJ59" s="38"/>
      <c r="CK59" s="38">
        <v>0</v>
      </c>
      <c r="CL59" s="25">
        <f t="shared" si="21"/>
        <v>2080</v>
      </c>
      <c r="CM59" s="38">
        <v>2080</v>
      </c>
      <c r="CN59" s="38">
        <v>0</v>
      </c>
      <c r="CO59" s="25">
        <f t="shared" si="22"/>
        <v>0</v>
      </c>
      <c r="CP59" s="38"/>
      <c r="CQ59" s="38"/>
      <c r="CR59" s="25">
        <f t="shared" si="23"/>
        <v>0</v>
      </c>
      <c r="CS59" s="38"/>
      <c r="CT59" s="38"/>
      <c r="CU59" s="38"/>
      <c r="CV59" s="40"/>
      <c r="CW59" s="27">
        <f t="shared" si="24"/>
        <v>13765</v>
      </c>
      <c r="CX59" s="25">
        <f t="shared" si="25"/>
        <v>12979</v>
      </c>
      <c r="CY59" s="25">
        <f t="shared" si="26"/>
        <v>786</v>
      </c>
    </row>
    <row r="60" spans="1:103" ht="33" customHeight="1" x14ac:dyDescent="0.25">
      <c r="A60" s="12" t="s">
        <v>157</v>
      </c>
      <c r="B60" s="25">
        <f t="shared" si="0"/>
        <v>593</v>
      </c>
      <c r="C60" s="38">
        <v>0</v>
      </c>
      <c r="D60" s="38"/>
      <c r="E60" s="38">
        <v>593</v>
      </c>
      <c r="F60" s="25">
        <f t="shared" si="1"/>
        <v>379</v>
      </c>
      <c r="G60" s="38">
        <v>0</v>
      </c>
      <c r="H60" s="38">
        <v>379</v>
      </c>
      <c r="I60" s="25">
        <f t="shared" si="2"/>
        <v>881</v>
      </c>
      <c r="J60" s="38">
        <v>0</v>
      </c>
      <c r="K60" s="38">
        <v>881</v>
      </c>
      <c r="L60" s="25">
        <f t="shared" si="3"/>
        <v>462</v>
      </c>
      <c r="M60" s="38">
        <v>0</v>
      </c>
      <c r="N60" s="38">
        <v>462</v>
      </c>
      <c r="O60" s="25">
        <f t="shared" si="4"/>
        <v>1263</v>
      </c>
      <c r="P60" s="38">
        <v>0</v>
      </c>
      <c r="Q60" s="38">
        <v>1263</v>
      </c>
      <c r="R60" s="25">
        <f t="shared" si="5"/>
        <v>746</v>
      </c>
      <c r="S60" s="38">
        <v>0</v>
      </c>
      <c r="T60" s="38">
        <v>746</v>
      </c>
      <c r="U60" s="25">
        <f t="shared" si="6"/>
        <v>0</v>
      </c>
      <c r="V60" s="38">
        <v>0</v>
      </c>
      <c r="W60" s="38">
        <v>0</v>
      </c>
      <c r="X60" s="25">
        <f t="shared" si="7"/>
        <v>0</v>
      </c>
      <c r="Y60" s="38">
        <v>0</v>
      </c>
      <c r="Z60" s="38">
        <v>0</v>
      </c>
      <c r="AA60" s="38">
        <v>240</v>
      </c>
      <c r="AB60" s="38">
        <v>0</v>
      </c>
      <c r="AC60" s="38">
        <v>115</v>
      </c>
      <c r="AD60" s="25">
        <f t="shared" si="8"/>
        <v>942</v>
      </c>
      <c r="AE60" s="38">
        <v>0</v>
      </c>
      <c r="AF60" s="38">
        <v>942</v>
      </c>
      <c r="AG60" s="25">
        <f t="shared" si="9"/>
        <v>58</v>
      </c>
      <c r="AH60" s="38">
        <v>0</v>
      </c>
      <c r="AI60" s="38">
        <v>58</v>
      </c>
      <c r="AJ60" s="25">
        <f t="shared" si="10"/>
        <v>595</v>
      </c>
      <c r="AK60" s="38">
        <v>0</v>
      </c>
      <c r="AL60" s="38">
        <v>595</v>
      </c>
      <c r="AM60" s="25">
        <f t="shared" si="11"/>
        <v>480</v>
      </c>
      <c r="AN60" s="38">
        <v>0</v>
      </c>
      <c r="AO60" s="38">
        <v>480</v>
      </c>
      <c r="AP60" s="25">
        <f t="shared" si="12"/>
        <v>0</v>
      </c>
      <c r="AQ60" s="38">
        <v>0</v>
      </c>
      <c r="AR60" s="38">
        <v>0</v>
      </c>
      <c r="AS60" s="25">
        <f t="shared" si="13"/>
        <v>116</v>
      </c>
      <c r="AT60" s="38">
        <v>0</v>
      </c>
      <c r="AU60" s="38">
        <v>116</v>
      </c>
      <c r="AV60" s="25">
        <f t="shared" si="14"/>
        <v>112</v>
      </c>
      <c r="AW60" s="38">
        <v>0</v>
      </c>
      <c r="AX60" s="38">
        <v>112</v>
      </c>
      <c r="AY60" s="25">
        <f t="shared" si="15"/>
        <v>0</v>
      </c>
      <c r="AZ60" s="38">
        <v>0</v>
      </c>
      <c r="BA60" s="38">
        <v>0</v>
      </c>
      <c r="BB60" s="39">
        <v>0</v>
      </c>
      <c r="BC60" s="38">
        <v>0</v>
      </c>
      <c r="BD60" s="38"/>
      <c r="BE60" s="38"/>
      <c r="BF60" s="38">
        <v>0</v>
      </c>
      <c r="BG60" s="39">
        <v>0</v>
      </c>
      <c r="BH60" s="38">
        <v>0</v>
      </c>
      <c r="BI60" s="38"/>
      <c r="BJ60" s="38">
        <v>0</v>
      </c>
      <c r="BK60" s="25">
        <f t="shared" si="16"/>
        <v>1290</v>
      </c>
      <c r="BL60" s="38">
        <v>0</v>
      </c>
      <c r="BM60" s="38">
        <v>1290</v>
      </c>
      <c r="BN60" s="38">
        <v>0</v>
      </c>
      <c r="BO60" s="38">
        <v>0</v>
      </c>
      <c r="BP60" s="25">
        <f t="shared" si="17"/>
        <v>150</v>
      </c>
      <c r="BQ60" s="39">
        <v>0</v>
      </c>
      <c r="BR60" s="39">
        <v>80</v>
      </c>
      <c r="BS60" s="39">
        <v>0</v>
      </c>
      <c r="BT60" s="39">
        <v>0</v>
      </c>
      <c r="BU60" s="39">
        <v>0</v>
      </c>
      <c r="BV60" s="39">
        <v>0</v>
      </c>
      <c r="BW60" s="38">
        <v>0</v>
      </c>
      <c r="BX60" s="38">
        <v>70</v>
      </c>
      <c r="BY60" s="25">
        <f t="shared" si="18"/>
        <v>676</v>
      </c>
      <c r="BZ60" s="38">
        <v>0</v>
      </c>
      <c r="CA60" s="38">
        <v>676</v>
      </c>
      <c r="CB60" s="38">
        <v>0</v>
      </c>
      <c r="CC60" s="38">
        <v>0</v>
      </c>
      <c r="CD60" s="38">
        <v>0</v>
      </c>
      <c r="CE60" s="38">
        <v>0</v>
      </c>
      <c r="CF60" s="25">
        <f t="shared" si="19"/>
        <v>1280</v>
      </c>
      <c r="CG60" s="38">
        <v>0</v>
      </c>
      <c r="CH60" s="38">
        <v>1280</v>
      </c>
      <c r="CI60" s="25">
        <f t="shared" si="20"/>
        <v>0</v>
      </c>
      <c r="CJ60" s="38">
        <v>0</v>
      </c>
      <c r="CK60" s="38">
        <v>0</v>
      </c>
      <c r="CL60" s="25">
        <f t="shared" si="21"/>
        <v>1200</v>
      </c>
      <c r="CM60" s="38">
        <v>0</v>
      </c>
      <c r="CN60" s="38">
        <v>1200</v>
      </c>
      <c r="CO60" s="25">
        <f t="shared" si="22"/>
        <v>0</v>
      </c>
      <c r="CP60" s="38">
        <v>0</v>
      </c>
      <c r="CQ60" s="38">
        <v>0</v>
      </c>
      <c r="CR60" s="25">
        <f t="shared" si="23"/>
        <v>0</v>
      </c>
      <c r="CS60" s="38">
        <v>0</v>
      </c>
      <c r="CT60" s="38">
        <v>0</v>
      </c>
      <c r="CU60" s="38">
        <v>0</v>
      </c>
      <c r="CV60" s="40"/>
      <c r="CW60" s="27">
        <f t="shared" si="24"/>
        <v>11578</v>
      </c>
      <c r="CX60" s="25">
        <f t="shared" si="25"/>
        <v>0</v>
      </c>
      <c r="CY60" s="25">
        <f t="shared" si="26"/>
        <v>11578</v>
      </c>
    </row>
    <row r="61" spans="1:103" ht="47.25" x14ac:dyDescent="0.25">
      <c r="A61" s="12" t="s">
        <v>158</v>
      </c>
      <c r="B61" s="25">
        <f t="shared" si="0"/>
        <v>0</v>
      </c>
      <c r="C61" s="38"/>
      <c r="D61" s="38"/>
      <c r="E61" s="38"/>
      <c r="F61" s="25">
        <f t="shared" si="1"/>
        <v>0</v>
      </c>
      <c r="G61" s="38"/>
      <c r="H61" s="38"/>
      <c r="I61" s="25">
        <f t="shared" si="2"/>
        <v>0</v>
      </c>
      <c r="J61" s="38"/>
      <c r="K61" s="38"/>
      <c r="L61" s="25">
        <f t="shared" si="3"/>
        <v>0</v>
      </c>
      <c r="M61" s="38"/>
      <c r="N61" s="38"/>
      <c r="O61" s="25">
        <f t="shared" si="4"/>
        <v>0</v>
      </c>
      <c r="P61" s="38"/>
      <c r="Q61" s="38"/>
      <c r="R61" s="25">
        <f t="shared" si="5"/>
        <v>0</v>
      </c>
      <c r="S61" s="38"/>
      <c r="T61" s="38"/>
      <c r="U61" s="25">
        <f t="shared" si="6"/>
        <v>0</v>
      </c>
      <c r="V61" s="38"/>
      <c r="W61" s="38"/>
      <c r="X61" s="25">
        <f t="shared" si="7"/>
        <v>0</v>
      </c>
      <c r="Y61" s="38"/>
      <c r="Z61" s="38"/>
      <c r="AA61" s="38"/>
      <c r="AB61" s="38"/>
      <c r="AC61" s="38"/>
      <c r="AD61" s="25">
        <f t="shared" si="8"/>
        <v>0</v>
      </c>
      <c r="AE61" s="38"/>
      <c r="AF61" s="38"/>
      <c r="AG61" s="25">
        <f t="shared" si="9"/>
        <v>0</v>
      </c>
      <c r="AH61" s="38"/>
      <c r="AI61" s="38"/>
      <c r="AJ61" s="25">
        <f t="shared" si="10"/>
        <v>0</v>
      </c>
      <c r="AK61" s="38"/>
      <c r="AL61" s="38"/>
      <c r="AM61" s="25">
        <f t="shared" si="11"/>
        <v>0</v>
      </c>
      <c r="AN61" s="38"/>
      <c r="AO61" s="38"/>
      <c r="AP61" s="25">
        <f t="shared" si="12"/>
        <v>0</v>
      </c>
      <c r="AQ61" s="38"/>
      <c r="AR61" s="38"/>
      <c r="AS61" s="25">
        <f t="shared" si="13"/>
        <v>0</v>
      </c>
      <c r="AT61" s="38"/>
      <c r="AU61" s="38"/>
      <c r="AV61" s="25">
        <f t="shared" si="14"/>
        <v>0</v>
      </c>
      <c r="AW61" s="38"/>
      <c r="AX61" s="38"/>
      <c r="AY61" s="25">
        <f t="shared" si="15"/>
        <v>0</v>
      </c>
      <c r="AZ61" s="38"/>
      <c r="BA61" s="38"/>
      <c r="BB61" s="39"/>
      <c r="BC61" s="38"/>
      <c r="BD61" s="38"/>
      <c r="BE61" s="38"/>
      <c r="BF61" s="38"/>
      <c r="BG61" s="39"/>
      <c r="BH61" s="38"/>
      <c r="BI61" s="38"/>
      <c r="BJ61" s="38"/>
      <c r="BK61" s="25">
        <f t="shared" si="16"/>
        <v>0</v>
      </c>
      <c r="BL61" s="38"/>
      <c r="BM61" s="38"/>
      <c r="BN61" s="38"/>
      <c r="BO61" s="38"/>
      <c r="BP61" s="25">
        <f t="shared" si="17"/>
        <v>0</v>
      </c>
      <c r="BQ61" s="39"/>
      <c r="BR61" s="39"/>
      <c r="BS61" s="39"/>
      <c r="BT61" s="39"/>
      <c r="BU61" s="39"/>
      <c r="BV61" s="39"/>
      <c r="BW61" s="38"/>
      <c r="BX61" s="38"/>
      <c r="BY61" s="25">
        <f t="shared" si="18"/>
        <v>0</v>
      </c>
      <c r="BZ61" s="38"/>
      <c r="CA61" s="38"/>
      <c r="CB61" s="38"/>
      <c r="CC61" s="38"/>
      <c r="CD61" s="38"/>
      <c r="CE61" s="38"/>
      <c r="CF61" s="25">
        <f t="shared" si="19"/>
        <v>0</v>
      </c>
      <c r="CG61" s="38"/>
      <c r="CH61" s="38"/>
      <c r="CI61" s="25">
        <f t="shared" si="20"/>
        <v>0</v>
      </c>
      <c r="CJ61" s="38"/>
      <c r="CK61" s="38"/>
      <c r="CL61" s="25">
        <f t="shared" si="21"/>
        <v>0</v>
      </c>
      <c r="CM61" s="38"/>
      <c r="CN61" s="38"/>
      <c r="CO61" s="25">
        <f t="shared" si="22"/>
        <v>0</v>
      </c>
      <c r="CP61" s="38"/>
      <c r="CQ61" s="38"/>
      <c r="CR61" s="25">
        <f t="shared" si="23"/>
        <v>20115</v>
      </c>
      <c r="CS61" s="38">
        <v>9580</v>
      </c>
      <c r="CT61" s="38">
        <v>10535</v>
      </c>
      <c r="CU61" s="38">
        <v>0</v>
      </c>
      <c r="CV61" s="40"/>
      <c r="CW61" s="27">
        <f t="shared" si="24"/>
        <v>20115</v>
      </c>
      <c r="CX61" s="25">
        <f t="shared" si="25"/>
        <v>9580</v>
      </c>
      <c r="CY61" s="25">
        <f t="shared" si="26"/>
        <v>10535</v>
      </c>
    </row>
    <row r="62" spans="1:103" ht="31.5" x14ac:dyDescent="0.25">
      <c r="A62" s="12" t="s">
        <v>159</v>
      </c>
      <c r="B62" s="25">
        <f t="shared" si="0"/>
        <v>0</v>
      </c>
      <c r="C62" s="38">
        <v>0</v>
      </c>
      <c r="D62" s="38"/>
      <c r="E62" s="38">
        <v>0</v>
      </c>
      <c r="F62" s="25">
        <f t="shared" si="1"/>
        <v>0</v>
      </c>
      <c r="G62" s="38">
        <v>0</v>
      </c>
      <c r="H62" s="38">
        <v>0</v>
      </c>
      <c r="I62" s="25">
        <f t="shared" si="2"/>
        <v>0</v>
      </c>
      <c r="J62" s="38">
        <v>0</v>
      </c>
      <c r="K62" s="38">
        <v>0</v>
      </c>
      <c r="L62" s="25">
        <f t="shared" si="3"/>
        <v>0</v>
      </c>
      <c r="M62" s="38">
        <v>0</v>
      </c>
      <c r="N62" s="38">
        <v>0</v>
      </c>
      <c r="O62" s="25">
        <f t="shared" si="4"/>
        <v>0</v>
      </c>
      <c r="P62" s="38">
        <v>0</v>
      </c>
      <c r="Q62" s="38">
        <v>0</v>
      </c>
      <c r="R62" s="25">
        <f t="shared" si="5"/>
        <v>0</v>
      </c>
      <c r="S62" s="38">
        <v>0</v>
      </c>
      <c r="T62" s="38">
        <v>0</v>
      </c>
      <c r="U62" s="25">
        <f t="shared" si="6"/>
        <v>0</v>
      </c>
      <c r="V62" s="38">
        <v>0</v>
      </c>
      <c r="W62" s="38">
        <v>0</v>
      </c>
      <c r="X62" s="25">
        <f t="shared" si="7"/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25">
        <f t="shared" si="8"/>
        <v>0</v>
      </c>
      <c r="AE62" s="38">
        <v>0</v>
      </c>
      <c r="AF62" s="38">
        <v>0</v>
      </c>
      <c r="AG62" s="25">
        <f t="shared" si="9"/>
        <v>0</v>
      </c>
      <c r="AH62" s="38">
        <v>0</v>
      </c>
      <c r="AI62" s="38">
        <v>0</v>
      </c>
      <c r="AJ62" s="25">
        <f t="shared" si="10"/>
        <v>0</v>
      </c>
      <c r="AK62" s="38">
        <v>0</v>
      </c>
      <c r="AL62" s="38">
        <v>0</v>
      </c>
      <c r="AM62" s="25">
        <f t="shared" si="11"/>
        <v>0</v>
      </c>
      <c r="AN62" s="38">
        <v>0</v>
      </c>
      <c r="AO62" s="38">
        <v>0</v>
      </c>
      <c r="AP62" s="25">
        <f t="shared" si="12"/>
        <v>0</v>
      </c>
      <c r="AQ62" s="38">
        <v>0</v>
      </c>
      <c r="AR62" s="38">
        <v>0</v>
      </c>
      <c r="AS62" s="25">
        <f t="shared" si="13"/>
        <v>0</v>
      </c>
      <c r="AT62" s="38">
        <v>0</v>
      </c>
      <c r="AU62" s="38">
        <v>0</v>
      </c>
      <c r="AV62" s="25">
        <f t="shared" si="14"/>
        <v>0</v>
      </c>
      <c r="AW62" s="38">
        <v>0</v>
      </c>
      <c r="AX62" s="38">
        <v>0</v>
      </c>
      <c r="AY62" s="25">
        <f t="shared" si="15"/>
        <v>0</v>
      </c>
      <c r="AZ62" s="38">
        <v>0</v>
      </c>
      <c r="BA62" s="38">
        <v>0</v>
      </c>
      <c r="BB62" s="39">
        <v>0</v>
      </c>
      <c r="BC62" s="38">
        <v>0</v>
      </c>
      <c r="BD62" s="38"/>
      <c r="BE62" s="38"/>
      <c r="BF62" s="38">
        <v>0</v>
      </c>
      <c r="BG62" s="39">
        <v>0</v>
      </c>
      <c r="BH62" s="38">
        <v>0</v>
      </c>
      <c r="BI62" s="38"/>
      <c r="BJ62" s="38">
        <v>0</v>
      </c>
      <c r="BK62" s="25">
        <f t="shared" si="16"/>
        <v>0</v>
      </c>
      <c r="BL62" s="38"/>
      <c r="BM62" s="38"/>
      <c r="BN62" s="38"/>
      <c r="BO62" s="38">
        <v>0</v>
      </c>
      <c r="BP62" s="25">
        <f t="shared" si="17"/>
        <v>21854</v>
      </c>
      <c r="BQ62" s="39">
        <v>1028</v>
      </c>
      <c r="BR62" s="39">
        <v>0</v>
      </c>
      <c r="BS62" s="39">
        <v>6797</v>
      </c>
      <c r="BT62" s="39">
        <v>0</v>
      </c>
      <c r="BU62" s="39">
        <v>1614</v>
      </c>
      <c r="BV62" s="39">
        <v>0</v>
      </c>
      <c r="BW62" s="38">
        <v>12415</v>
      </c>
      <c r="BX62" s="38">
        <v>0</v>
      </c>
      <c r="BY62" s="25">
        <f t="shared" si="18"/>
        <v>0</v>
      </c>
      <c r="BZ62" s="38"/>
      <c r="CA62" s="38"/>
      <c r="CB62" s="38"/>
      <c r="CC62" s="38"/>
      <c r="CD62" s="38"/>
      <c r="CE62" s="38"/>
      <c r="CF62" s="25">
        <f t="shared" si="19"/>
        <v>0</v>
      </c>
      <c r="CG62" s="38"/>
      <c r="CH62" s="38"/>
      <c r="CI62" s="25">
        <f t="shared" si="20"/>
        <v>0</v>
      </c>
      <c r="CJ62" s="38"/>
      <c r="CK62" s="38"/>
      <c r="CL62" s="25">
        <f t="shared" si="21"/>
        <v>0</v>
      </c>
      <c r="CM62" s="38"/>
      <c r="CN62" s="38"/>
      <c r="CO62" s="25">
        <f t="shared" si="22"/>
        <v>0</v>
      </c>
      <c r="CP62" s="38"/>
      <c r="CQ62" s="38"/>
      <c r="CR62" s="25">
        <f t="shared" si="23"/>
        <v>0</v>
      </c>
      <c r="CS62" s="38"/>
      <c r="CT62" s="38"/>
      <c r="CU62" s="38"/>
      <c r="CV62" s="40"/>
      <c r="CW62" s="27">
        <f t="shared" si="24"/>
        <v>21854</v>
      </c>
      <c r="CX62" s="25">
        <f t="shared" si="25"/>
        <v>21854</v>
      </c>
      <c r="CY62" s="25">
        <f t="shared" si="26"/>
        <v>0</v>
      </c>
    </row>
    <row r="63" spans="1:103" ht="33.75" customHeight="1" x14ac:dyDescent="0.25">
      <c r="A63" s="12" t="s">
        <v>160</v>
      </c>
      <c r="B63" s="25">
        <f t="shared" si="0"/>
        <v>0</v>
      </c>
      <c r="C63" s="35"/>
      <c r="D63" s="35"/>
      <c r="E63" s="35"/>
      <c r="F63" s="25">
        <f t="shared" si="1"/>
        <v>0</v>
      </c>
      <c r="G63" s="35"/>
      <c r="H63" s="35"/>
      <c r="I63" s="25">
        <f t="shared" si="2"/>
        <v>0</v>
      </c>
      <c r="J63" s="35"/>
      <c r="K63" s="35"/>
      <c r="L63" s="25">
        <f t="shared" si="3"/>
        <v>0</v>
      </c>
      <c r="M63" s="35"/>
      <c r="N63" s="35"/>
      <c r="O63" s="25">
        <f t="shared" si="4"/>
        <v>0</v>
      </c>
      <c r="P63" s="35"/>
      <c r="Q63" s="35"/>
      <c r="R63" s="25">
        <f t="shared" si="5"/>
        <v>0</v>
      </c>
      <c r="S63" s="35"/>
      <c r="T63" s="35"/>
      <c r="U63" s="25">
        <f t="shared" si="6"/>
        <v>0</v>
      </c>
      <c r="V63" s="35"/>
      <c r="W63" s="35"/>
      <c r="X63" s="25">
        <f t="shared" si="7"/>
        <v>0</v>
      </c>
      <c r="Y63" s="35"/>
      <c r="Z63" s="35"/>
      <c r="AA63" s="35"/>
      <c r="AB63" s="35"/>
      <c r="AC63" s="35"/>
      <c r="AD63" s="25">
        <f t="shared" si="8"/>
        <v>0</v>
      </c>
      <c r="AE63" s="35"/>
      <c r="AF63" s="35"/>
      <c r="AG63" s="25">
        <f t="shared" si="9"/>
        <v>0</v>
      </c>
      <c r="AH63" s="35"/>
      <c r="AI63" s="35"/>
      <c r="AJ63" s="25">
        <f t="shared" si="10"/>
        <v>0</v>
      </c>
      <c r="AK63" s="35"/>
      <c r="AL63" s="35"/>
      <c r="AM63" s="25">
        <f t="shared" si="11"/>
        <v>0</v>
      </c>
      <c r="AN63" s="35"/>
      <c r="AO63" s="35"/>
      <c r="AP63" s="25">
        <f t="shared" si="12"/>
        <v>0</v>
      </c>
      <c r="AQ63" s="35"/>
      <c r="AR63" s="35"/>
      <c r="AS63" s="25">
        <f t="shared" si="13"/>
        <v>0</v>
      </c>
      <c r="AT63" s="35"/>
      <c r="AU63" s="35"/>
      <c r="AV63" s="25">
        <f t="shared" si="14"/>
        <v>0</v>
      </c>
      <c r="AW63" s="35"/>
      <c r="AX63" s="35"/>
      <c r="AY63" s="25">
        <f t="shared" si="15"/>
        <v>0</v>
      </c>
      <c r="AZ63" s="35"/>
      <c r="BA63" s="35"/>
      <c r="BB63" s="36"/>
      <c r="BC63" s="35"/>
      <c r="BD63" s="35"/>
      <c r="BE63" s="35"/>
      <c r="BF63" s="35"/>
      <c r="BG63" s="36"/>
      <c r="BH63" s="35"/>
      <c r="BI63" s="35"/>
      <c r="BJ63" s="35"/>
      <c r="BK63" s="25">
        <f t="shared" si="16"/>
        <v>0</v>
      </c>
      <c r="BL63" s="35"/>
      <c r="BM63" s="35"/>
      <c r="BN63" s="35"/>
      <c r="BO63" s="35"/>
      <c r="BP63" s="25">
        <f t="shared" si="17"/>
        <v>0</v>
      </c>
      <c r="BQ63" s="36"/>
      <c r="BR63" s="36"/>
      <c r="BS63" s="36"/>
      <c r="BT63" s="36"/>
      <c r="BU63" s="36"/>
      <c r="BV63" s="36"/>
      <c r="BW63" s="35"/>
      <c r="BX63" s="35"/>
      <c r="BY63" s="25">
        <f t="shared" si="18"/>
        <v>0</v>
      </c>
      <c r="BZ63" s="35"/>
      <c r="CA63" s="35"/>
      <c r="CB63" s="35"/>
      <c r="CC63" s="35"/>
      <c r="CD63" s="35"/>
      <c r="CE63" s="35"/>
      <c r="CF63" s="25">
        <f t="shared" si="19"/>
        <v>0</v>
      </c>
      <c r="CG63" s="35"/>
      <c r="CH63" s="35"/>
      <c r="CI63" s="25">
        <f t="shared" si="20"/>
        <v>0</v>
      </c>
      <c r="CJ63" s="35"/>
      <c r="CK63" s="35"/>
      <c r="CL63" s="25">
        <f t="shared" si="21"/>
        <v>0</v>
      </c>
      <c r="CM63" s="35"/>
      <c r="CN63" s="35"/>
      <c r="CO63" s="25">
        <f t="shared" si="22"/>
        <v>673</v>
      </c>
      <c r="CP63" s="35">
        <v>598</v>
      </c>
      <c r="CQ63" s="35">
        <v>75</v>
      </c>
      <c r="CR63" s="25">
        <f t="shared" si="23"/>
        <v>0</v>
      </c>
      <c r="CS63" s="35"/>
      <c r="CT63" s="35"/>
      <c r="CU63" s="35"/>
      <c r="CV63" s="37"/>
      <c r="CW63" s="27">
        <f t="shared" si="24"/>
        <v>673</v>
      </c>
      <c r="CX63" s="25">
        <f t="shared" si="25"/>
        <v>598</v>
      </c>
      <c r="CY63" s="25">
        <f t="shared" si="26"/>
        <v>75</v>
      </c>
    </row>
    <row r="64" spans="1:103" ht="47.25" x14ac:dyDescent="0.25">
      <c r="A64" s="12" t="s">
        <v>161</v>
      </c>
      <c r="B64" s="25">
        <f t="shared" si="0"/>
        <v>0</v>
      </c>
      <c r="C64" s="38"/>
      <c r="D64" s="38"/>
      <c r="E64" s="38"/>
      <c r="F64" s="25">
        <f t="shared" si="1"/>
        <v>0</v>
      </c>
      <c r="G64" s="38"/>
      <c r="H64" s="38"/>
      <c r="I64" s="25">
        <f t="shared" si="2"/>
        <v>0</v>
      </c>
      <c r="J64" s="38"/>
      <c r="K64" s="38"/>
      <c r="L64" s="25">
        <f t="shared" si="3"/>
        <v>0</v>
      </c>
      <c r="M64" s="38"/>
      <c r="N64" s="38"/>
      <c r="O64" s="25">
        <f t="shared" si="4"/>
        <v>0</v>
      </c>
      <c r="P64" s="38"/>
      <c r="Q64" s="38"/>
      <c r="R64" s="25">
        <f t="shared" si="5"/>
        <v>0</v>
      </c>
      <c r="S64" s="38"/>
      <c r="T64" s="38"/>
      <c r="U64" s="25">
        <f t="shared" si="6"/>
        <v>0</v>
      </c>
      <c r="V64" s="38"/>
      <c r="W64" s="38"/>
      <c r="X64" s="25">
        <f t="shared" si="7"/>
        <v>0</v>
      </c>
      <c r="Y64" s="38"/>
      <c r="Z64" s="38"/>
      <c r="AA64" s="38"/>
      <c r="AB64" s="38"/>
      <c r="AC64" s="38"/>
      <c r="AD64" s="25">
        <f t="shared" si="8"/>
        <v>0</v>
      </c>
      <c r="AE64" s="38"/>
      <c r="AF64" s="38"/>
      <c r="AG64" s="25">
        <f t="shared" si="9"/>
        <v>0</v>
      </c>
      <c r="AH64" s="38"/>
      <c r="AI64" s="38"/>
      <c r="AJ64" s="25">
        <f t="shared" si="10"/>
        <v>0</v>
      </c>
      <c r="AK64" s="38"/>
      <c r="AL64" s="38"/>
      <c r="AM64" s="25">
        <f t="shared" si="11"/>
        <v>0</v>
      </c>
      <c r="AN64" s="38"/>
      <c r="AO64" s="38"/>
      <c r="AP64" s="25">
        <f t="shared" si="12"/>
        <v>0</v>
      </c>
      <c r="AQ64" s="38"/>
      <c r="AR64" s="38"/>
      <c r="AS64" s="25">
        <f t="shared" si="13"/>
        <v>0</v>
      </c>
      <c r="AT64" s="38"/>
      <c r="AU64" s="38"/>
      <c r="AV64" s="25">
        <f t="shared" si="14"/>
        <v>0</v>
      </c>
      <c r="AW64" s="38"/>
      <c r="AX64" s="38"/>
      <c r="AY64" s="25">
        <f t="shared" si="15"/>
        <v>0</v>
      </c>
      <c r="AZ64" s="38"/>
      <c r="BA64" s="38"/>
      <c r="BB64" s="39"/>
      <c r="BC64" s="38"/>
      <c r="BD64" s="38"/>
      <c r="BE64" s="38"/>
      <c r="BF64" s="38"/>
      <c r="BG64" s="39"/>
      <c r="BH64" s="38"/>
      <c r="BI64" s="38"/>
      <c r="BJ64" s="38"/>
      <c r="BK64" s="25">
        <f t="shared" si="16"/>
        <v>0</v>
      </c>
      <c r="BL64" s="38"/>
      <c r="BM64" s="38"/>
      <c r="BN64" s="38"/>
      <c r="BO64" s="38"/>
      <c r="BP64" s="25">
        <f t="shared" si="17"/>
        <v>0</v>
      </c>
      <c r="BQ64" s="39"/>
      <c r="BR64" s="39"/>
      <c r="BS64" s="39"/>
      <c r="BT64" s="39"/>
      <c r="BU64" s="39"/>
      <c r="BV64" s="39"/>
      <c r="BW64" s="38"/>
      <c r="BX64" s="38"/>
      <c r="BY64" s="25">
        <f t="shared" si="18"/>
        <v>0</v>
      </c>
      <c r="BZ64" s="38"/>
      <c r="CA64" s="38"/>
      <c r="CB64" s="38"/>
      <c r="CC64" s="38"/>
      <c r="CD64" s="38"/>
      <c r="CE64" s="38"/>
      <c r="CF64" s="25">
        <f t="shared" si="19"/>
        <v>0</v>
      </c>
      <c r="CG64" s="38"/>
      <c r="CH64" s="38"/>
      <c r="CI64" s="25">
        <f t="shared" si="20"/>
        <v>0</v>
      </c>
      <c r="CJ64" s="38"/>
      <c r="CK64" s="38"/>
      <c r="CL64" s="25">
        <f t="shared" si="21"/>
        <v>0</v>
      </c>
      <c r="CM64" s="38"/>
      <c r="CN64" s="38"/>
      <c r="CO64" s="25">
        <f t="shared" si="22"/>
        <v>169</v>
      </c>
      <c r="CP64" s="38">
        <v>85</v>
      </c>
      <c r="CQ64" s="38">
        <v>84</v>
      </c>
      <c r="CR64" s="25">
        <f t="shared" si="23"/>
        <v>0</v>
      </c>
      <c r="CS64" s="38"/>
      <c r="CT64" s="38"/>
      <c r="CU64" s="38"/>
      <c r="CV64" s="40"/>
      <c r="CW64" s="27">
        <f t="shared" si="24"/>
        <v>169</v>
      </c>
      <c r="CX64" s="25">
        <f t="shared" si="25"/>
        <v>85</v>
      </c>
      <c r="CY64" s="25">
        <f t="shared" si="26"/>
        <v>84</v>
      </c>
    </row>
    <row r="65" spans="1:103" ht="47.25" x14ac:dyDescent="0.25">
      <c r="A65" s="12" t="s">
        <v>162</v>
      </c>
      <c r="B65" s="25">
        <f t="shared" si="0"/>
        <v>0</v>
      </c>
      <c r="C65" s="38"/>
      <c r="D65" s="38"/>
      <c r="E65" s="38"/>
      <c r="F65" s="25">
        <f t="shared" si="1"/>
        <v>0</v>
      </c>
      <c r="G65" s="38"/>
      <c r="H65" s="38"/>
      <c r="I65" s="25">
        <f t="shared" si="2"/>
        <v>0</v>
      </c>
      <c r="J65" s="38"/>
      <c r="K65" s="38"/>
      <c r="L65" s="25">
        <f t="shared" si="3"/>
        <v>0</v>
      </c>
      <c r="M65" s="38"/>
      <c r="N65" s="38"/>
      <c r="O65" s="25">
        <f t="shared" si="4"/>
        <v>0</v>
      </c>
      <c r="P65" s="38"/>
      <c r="Q65" s="38"/>
      <c r="R65" s="25">
        <f t="shared" si="5"/>
        <v>0</v>
      </c>
      <c r="S65" s="38"/>
      <c r="T65" s="38"/>
      <c r="U65" s="25">
        <f t="shared" si="6"/>
        <v>0</v>
      </c>
      <c r="V65" s="38"/>
      <c r="W65" s="38"/>
      <c r="X65" s="25">
        <f t="shared" si="7"/>
        <v>0</v>
      </c>
      <c r="Y65" s="38"/>
      <c r="Z65" s="38"/>
      <c r="AA65" s="38"/>
      <c r="AB65" s="38"/>
      <c r="AC65" s="38"/>
      <c r="AD65" s="25">
        <f t="shared" si="8"/>
        <v>0</v>
      </c>
      <c r="AE65" s="38"/>
      <c r="AF65" s="38"/>
      <c r="AG65" s="25">
        <f t="shared" si="9"/>
        <v>0</v>
      </c>
      <c r="AH65" s="38"/>
      <c r="AI65" s="38"/>
      <c r="AJ65" s="25">
        <f t="shared" si="10"/>
        <v>0</v>
      </c>
      <c r="AK65" s="38"/>
      <c r="AL65" s="38"/>
      <c r="AM65" s="25">
        <f t="shared" si="11"/>
        <v>0</v>
      </c>
      <c r="AN65" s="38"/>
      <c r="AO65" s="38"/>
      <c r="AP65" s="25">
        <f t="shared" si="12"/>
        <v>0</v>
      </c>
      <c r="AQ65" s="38"/>
      <c r="AR65" s="38"/>
      <c r="AS65" s="25">
        <f t="shared" si="13"/>
        <v>0</v>
      </c>
      <c r="AT65" s="38"/>
      <c r="AU65" s="38"/>
      <c r="AV65" s="25">
        <f t="shared" si="14"/>
        <v>0</v>
      </c>
      <c r="AW65" s="38"/>
      <c r="AX65" s="38"/>
      <c r="AY65" s="25">
        <f t="shared" si="15"/>
        <v>0</v>
      </c>
      <c r="AZ65" s="38"/>
      <c r="BA65" s="38"/>
      <c r="BB65" s="39"/>
      <c r="BC65" s="38"/>
      <c r="BD65" s="38"/>
      <c r="BE65" s="38"/>
      <c r="BF65" s="38"/>
      <c r="BG65" s="39"/>
      <c r="BH65" s="38"/>
      <c r="BI65" s="38"/>
      <c r="BJ65" s="38"/>
      <c r="BK65" s="25">
        <f t="shared" si="16"/>
        <v>0</v>
      </c>
      <c r="BL65" s="38"/>
      <c r="BM65" s="38"/>
      <c r="BN65" s="38"/>
      <c r="BO65" s="38"/>
      <c r="BP65" s="25">
        <f t="shared" si="17"/>
        <v>0</v>
      </c>
      <c r="BQ65" s="39"/>
      <c r="BR65" s="39"/>
      <c r="BS65" s="39"/>
      <c r="BT65" s="39"/>
      <c r="BU65" s="39"/>
      <c r="BV65" s="39"/>
      <c r="BW65" s="38"/>
      <c r="BX65" s="38"/>
      <c r="BY65" s="25">
        <f t="shared" si="18"/>
        <v>0</v>
      </c>
      <c r="BZ65" s="38"/>
      <c r="CA65" s="38"/>
      <c r="CB65" s="38"/>
      <c r="CC65" s="38"/>
      <c r="CD65" s="38"/>
      <c r="CE65" s="38"/>
      <c r="CF65" s="25">
        <f t="shared" si="19"/>
        <v>0</v>
      </c>
      <c r="CG65" s="38"/>
      <c r="CH65" s="38"/>
      <c r="CI65" s="25">
        <f t="shared" si="20"/>
        <v>0</v>
      </c>
      <c r="CJ65" s="38"/>
      <c r="CK65" s="38"/>
      <c r="CL65" s="25">
        <f t="shared" si="21"/>
        <v>0</v>
      </c>
      <c r="CM65" s="38"/>
      <c r="CN65" s="38"/>
      <c r="CO65" s="25">
        <f t="shared" si="22"/>
        <v>154</v>
      </c>
      <c r="CP65" s="38">
        <v>154</v>
      </c>
      <c r="CQ65" s="38">
        <v>0</v>
      </c>
      <c r="CR65" s="25">
        <f t="shared" si="23"/>
        <v>0</v>
      </c>
      <c r="CS65" s="38"/>
      <c r="CT65" s="38"/>
      <c r="CU65" s="38"/>
      <c r="CV65" s="40"/>
      <c r="CW65" s="27">
        <f t="shared" si="24"/>
        <v>154</v>
      </c>
      <c r="CX65" s="25">
        <f t="shared" si="25"/>
        <v>154</v>
      </c>
      <c r="CY65" s="25">
        <f t="shared" si="26"/>
        <v>0</v>
      </c>
    </row>
    <row r="66" spans="1:103" ht="35.25" customHeight="1" x14ac:dyDescent="0.25">
      <c r="A66" s="12" t="s">
        <v>163</v>
      </c>
      <c r="B66" s="25">
        <f t="shared" si="0"/>
        <v>0</v>
      </c>
      <c r="C66" s="38"/>
      <c r="D66" s="38"/>
      <c r="E66" s="38"/>
      <c r="F66" s="25">
        <f t="shared" si="1"/>
        <v>0</v>
      </c>
      <c r="G66" s="38">
        <v>0</v>
      </c>
      <c r="H66" s="38">
        <v>0</v>
      </c>
      <c r="I66" s="25">
        <f t="shared" si="2"/>
        <v>0</v>
      </c>
      <c r="J66" s="38">
        <v>0</v>
      </c>
      <c r="K66" s="38">
        <v>0</v>
      </c>
      <c r="L66" s="25">
        <f t="shared" si="3"/>
        <v>0</v>
      </c>
      <c r="M66" s="38">
        <v>0</v>
      </c>
      <c r="N66" s="38">
        <v>0</v>
      </c>
      <c r="O66" s="25">
        <f t="shared" si="4"/>
        <v>0</v>
      </c>
      <c r="P66" s="38">
        <v>0</v>
      </c>
      <c r="Q66" s="38">
        <v>0</v>
      </c>
      <c r="R66" s="25">
        <f t="shared" si="5"/>
        <v>0</v>
      </c>
      <c r="S66" s="38">
        <v>0</v>
      </c>
      <c r="T66" s="38">
        <v>0</v>
      </c>
      <c r="U66" s="25">
        <f t="shared" si="6"/>
        <v>0</v>
      </c>
      <c r="V66" s="38">
        <v>0</v>
      </c>
      <c r="W66" s="38">
        <v>0</v>
      </c>
      <c r="X66" s="25">
        <f t="shared" si="7"/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1501</v>
      </c>
      <c r="AD66" s="25">
        <f t="shared" si="8"/>
        <v>0</v>
      </c>
      <c r="AE66" s="38">
        <v>0</v>
      </c>
      <c r="AF66" s="38">
        <v>0</v>
      </c>
      <c r="AG66" s="25">
        <f t="shared" si="9"/>
        <v>0</v>
      </c>
      <c r="AH66" s="38">
        <v>0</v>
      </c>
      <c r="AI66" s="38">
        <v>0</v>
      </c>
      <c r="AJ66" s="25">
        <f t="shared" si="10"/>
        <v>0</v>
      </c>
      <c r="AK66" s="38">
        <v>0</v>
      </c>
      <c r="AL66" s="38">
        <v>0</v>
      </c>
      <c r="AM66" s="25">
        <f t="shared" si="11"/>
        <v>0</v>
      </c>
      <c r="AN66" s="38">
        <v>0</v>
      </c>
      <c r="AO66" s="38">
        <v>0</v>
      </c>
      <c r="AP66" s="25">
        <f t="shared" si="12"/>
        <v>0</v>
      </c>
      <c r="AQ66" s="38">
        <v>0</v>
      </c>
      <c r="AR66" s="38">
        <v>0</v>
      </c>
      <c r="AS66" s="25">
        <f t="shared" si="13"/>
        <v>0</v>
      </c>
      <c r="AT66" s="38">
        <v>0</v>
      </c>
      <c r="AU66" s="38">
        <v>0</v>
      </c>
      <c r="AV66" s="25">
        <f t="shared" si="14"/>
        <v>0</v>
      </c>
      <c r="AW66" s="38">
        <v>0</v>
      </c>
      <c r="AX66" s="38">
        <v>0</v>
      </c>
      <c r="AY66" s="25">
        <f t="shared" si="15"/>
        <v>0</v>
      </c>
      <c r="AZ66" s="38">
        <v>0</v>
      </c>
      <c r="BA66" s="38">
        <v>0</v>
      </c>
      <c r="BB66" s="39">
        <v>0</v>
      </c>
      <c r="BC66" s="38">
        <v>0</v>
      </c>
      <c r="BD66" s="38"/>
      <c r="BE66" s="38"/>
      <c r="BF66" s="38">
        <v>0</v>
      </c>
      <c r="BG66" s="39">
        <v>0</v>
      </c>
      <c r="BH66" s="38">
        <v>0</v>
      </c>
      <c r="BI66" s="38"/>
      <c r="BJ66" s="38">
        <v>0</v>
      </c>
      <c r="BK66" s="25">
        <f t="shared" si="16"/>
        <v>0</v>
      </c>
      <c r="BL66" s="38">
        <v>0</v>
      </c>
      <c r="BM66" s="38">
        <v>0</v>
      </c>
      <c r="BN66" s="38">
        <v>0</v>
      </c>
      <c r="BO66" s="38">
        <v>0</v>
      </c>
      <c r="BP66" s="25">
        <f t="shared" si="17"/>
        <v>0</v>
      </c>
      <c r="BQ66" s="39">
        <v>0</v>
      </c>
      <c r="BR66" s="39">
        <v>0</v>
      </c>
      <c r="BS66" s="39">
        <v>0</v>
      </c>
      <c r="BT66" s="39">
        <v>0</v>
      </c>
      <c r="BU66" s="39">
        <v>0</v>
      </c>
      <c r="BV66" s="39">
        <v>0</v>
      </c>
      <c r="BW66" s="38">
        <v>0</v>
      </c>
      <c r="BX66" s="38">
        <v>0</v>
      </c>
      <c r="BY66" s="25">
        <f t="shared" si="18"/>
        <v>6191</v>
      </c>
      <c r="BZ66" s="38">
        <v>650</v>
      </c>
      <c r="CA66" s="38">
        <v>5</v>
      </c>
      <c r="CB66" s="38">
        <v>400</v>
      </c>
      <c r="CC66" s="38">
        <v>1900</v>
      </c>
      <c r="CD66" s="38">
        <v>3236</v>
      </c>
      <c r="CE66" s="38"/>
      <c r="CF66" s="25">
        <f t="shared" si="19"/>
        <v>0</v>
      </c>
      <c r="CG66" s="38"/>
      <c r="CH66" s="38"/>
      <c r="CI66" s="25">
        <f t="shared" si="20"/>
        <v>0</v>
      </c>
      <c r="CJ66" s="38"/>
      <c r="CK66" s="38"/>
      <c r="CL66" s="25">
        <f t="shared" si="21"/>
        <v>0</v>
      </c>
      <c r="CM66" s="38"/>
      <c r="CN66" s="38"/>
      <c r="CO66" s="25">
        <f t="shared" si="22"/>
        <v>0</v>
      </c>
      <c r="CP66" s="38"/>
      <c r="CQ66" s="38"/>
      <c r="CR66" s="25">
        <f t="shared" si="23"/>
        <v>0</v>
      </c>
      <c r="CS66" s="38"/>
      <c r="CT66" s="38"/>
      <c r="CU66" s="38"/>
      <c r="CV66" s="40"/>
      <c r="CW66" s="27">
        <f t="shared" si="24"/>
        <v>7692</v>
      </c>
      <c r="CX66" s="25">
        <f t="shared" si="25"/>
        <v>6186</v>
      </c>
      <c r="CY66" s="25">
        <f t="shared" si="26"/>
        <v>1506</v>
      </c>
    </row>
    <row r="67" spans="1:103" ht="37.5" customHeight="1" x14ac:dyDescent="0.25">
      <c r="A67" s="12" t="s">
        <v>164</v>
      </c>
      <c r="B67" s="25">
        <f t="shared" si="0"/>
        <v>0</v>
      </c>
      <c r="C67" s="38"/>
      <c r="D67" s="38"/>
      <c r="E67" s="38"/>
      <c r="F67" s="25">
        <f t="shared" si="1"/>
        <v>0</v>
      </c>
      <c r="G67" s="38"/>
      <c r="H67" s="38"/>
      <c r="I67" s="25">
        <f t="shared" si="2"/>
        <v>0</v>
      </c>
      <c r="J67" s="38"/>
      <c r="K67" s="38"/>
      <c r="L67" s="25">
        <f t="shared" si="3"/>
        <v>0</v>
      </c>
      <c r="M67" s="38"/>
      <c r="N67" s="38"/>
      <c r="O67" s="25">
        <f t="shared" si="4"/>
        <v>0</v>
      </c>
      <c r="P67" s="38"/>
      <c r="Q67" s="38"/>
      <c r="R67" s="25">
        <f t="shared" si="5"/>
        <v>0</v>
      </c>
      <c r="S67" s="38"/>
      <c r="T67" s="38"/>
      <c r="U67" s="25">
        <f t="shared" si="6"/>
        <v>0</v>
      </c>
      <c r="V67" s="38"/>
      <c r="W67" s="38"/>
      <c r="X67" s="25">
        <f t="shared" si="7"/>
        <v>0</v>
      </c>
      <c r="Y67" s="38"/>
      <c r="Z67" s="38"/>
      <c r="AA67" s="38"/>
      <c r="AB67" s="38"/>
      <c r="AC67" s="38"/>
      <c r="AD67" s="25">
        <f t="shared" si="8"/>
        <v>0</v>
      </c>
      <c r="AE67" s="38"/>
      <c r="AF67" s="38"/>
      <c r="AG67" s="25">
        <f t="shared" si="9"/>
        <v>0</v>
      </c>
      <c r="AH67" s="38"/>
      <c r="AI67" s="38"/>
      <c r="AJ67" s="25">
        <f t="shared" si="10"/>
        <v>0</v>
      </c>
      <c r="AK67" s="38"/>
      <c r="AL67" s="38"/>
      <c r="AM67" s="25">
        <f t="shared" si="11"/>
        <v>0</v>
      </c>
      <c r="AN67" s="38"/>
      <c r="AO67" s="38"/>
      <c r="AP67" s="25">
        <f t="shared" si="12"/>
        <v>0</v>
      </c>
      <c r="AQ67" s="38"/>
      <c r="AR67" s="38"/>
      <c r="AS67" s="25">
        <f t="shared" si="13"/>
        <v>0</v>
      </c>
      <c r="AT67" s="38"/>
      <c r="AU67" s="38"/>
      <c r="AV67" s="25">
        <f t="shared" si="14"/>
        <v>0</v>
      </c>
      <c r="AW67" s="38"/>
      <c r="AX67" s="38"/>
      <c r="AY67" s="25">
        <f t="shared" si="15"/>
        <v>0</v>
      </c>
      <c r="AZ67" s="38"/>
      <c r="BA67" s="38"/>
      <c r="BB67" s="39"/>
      <c r="BC67" s="38"/>
      <c r="BD67" s="38"/>
      <c r="BE67" s="38"/>
      <c r="BF67" s="38"/>
      <c r="BG67" s="39"/>
      <c r="BH67" s="38"/>
      <c r="BI67" s="38"/>
      <c r="BJ67" s="38"/>
      <c r="BK67" s="25">
        <f t="shared" si="16"/>
        <v>0</v>
      </c>
      <c r="BL67" s="38"/>
      <c r="BM67" s="38"/>
      <c r="BN67" s="38"/>
      <c r="BO67" s="38"/>
      <c r="BP67" s="25">
        <f t="shared" si="17"/>
        <v>0</v>
      </c>
      <c r="BQ67" s="39"/>
      <c r="BR67" s="39"/>
      <c r="BS67" s="39"/>
      <c r="BT67" s="39"/>
      <c r="BU67" s="39"/>
      <c r="BV67" s="39"/>
      <c r="BW67" s="38"/>
      <c r="BX67" s="38"/>
      <c r="BY67" s="25">
        <f t="shared" si="18"/>
        <v>0</v>
      </c>
      <c r="BZ67" s="38"/>
      <c r="CA67" s="38"/>
      <c r="CB67" s="38"/>
      <c r="CC67" s="38"/>
      <c r="CD67" s="38"/>
      <c r="CE67" s="38"/>
      <c r="CF67" s="25">
        <f t="shared" si="19"/>
        <v>0</v>
      </c>
      <c r="CG67" s="38"/>
      <c r="CH67" s="38"/>
      <c r="CI67" s="25">
        <f t="shared" si="20"/>
        <v>0</v>
      </c>
      <c r="CJ67" s="38"/>
      <c r="CK67" s="38"/>
      <c r="CL67" s="25">
        <f t="shared" si="21"/>
        <v>80</v>
      </c>
      <c r="CM67" s="38">
        <v>0</v>
      </c>
      <c r="CN67" s="38">
        <v>80</v>
      </c>
      <c r="CO67" s="25">
        <f t="shared" si="22"/>
        <v>0</v>
      </c>
      <c r="CP67" s="38"/>
      <c r="CQ67" s="38"/>
      <c r="CR67" s="25">
        <f t="shared" si="23"/>
        <v>0</v>
      </c>
      <c r="CS67" s="38"/>
      <c r="CT67" s="38"/>
      <c r="CU67" s="38"/>
      <c r="CV67" s="40"/>
      <c r="CW67" s="27">
        <f t="shared" si="24"/>
        <v>80</v>
      </c>
      <c r="CX67" s="25">
        <f t="shared" si="25"/>
        <v>0</v>
      </c>
      <c r="CY67" s="25">
        <f t="shared" si="26"/>
        <v>80</v>
      </c>
    </row>
    <row r="68" spans="1:103" ht="37.5" customHeight="1" x14ac:dyDescent="0.25">
      <c r="A68" s="12" t="s">
        <v>165</v>
      </c>
      <c r="B68" s="25">
        <f t="shared" si="0"/>
        <v>0</v>
      </c>
      <c r="C68" s="38"/>
      <c r="D68" s="38"/>
      <c r="E68" s="38"/>
      <c r="F68" s="25">
        <f t="shared" si="1"/>
        <v>0</v>
      </c>
      <c r="G68" s="38"/>
      <c r="H68" s="38"/>
      <c r="I68" s="25">
        <f t="shared" si="2"/>
        <v>0</v>
      </c>
      <c r="J68" s="38"/>
      <c r="K68" s="38"/>
      <c r="L68" s="25">
        <f t="shared" si="3"/>
        <v>0</v>
      </c>
      <c r="M68" s="38"/>
      <c r="N68" s="38"/>
      <c r="O68" s="25">
        <f t="shared" si="4"/>
        <v>0</v>
      </c>
      <c r="P68" s="38"/>
      <c r="Q68" s="38"/>
      <c r="R68" s="25">
        <f t="shared" si="5"/>
        <v>0</v>
      </c>
      <c r="S68" s="38"/>
      <c r="T68" s="38"/>
      <c r="U68" s="25">
        <f t="shared" si="6"/>
        <v>0</v>
      </c>
      <c r="V68" s="38"/>
      <c r="W68" s="38"/>
      <c r="X68" s="25">
        <f t="shared" si="7"/>
        <v>0</v>
      </c>
      <c r="Y68" s="38"/>
      <c r="Z68" s="38"/>
      <c r="AA68" s="38"/>
      <c r="AB68" s="38">
        <v>1495</v>
      </c>
      <c r="AC68" s="38"/>
      <c r="AD68" s="25">
        <f t="shared" si="8"/>
        <v>0</v>
      </c>
      <c r="AE68" s="38"/>
      <c r="AF68" s="38"/>
      <c r="AG68" s="25">
        <f t="shared" si="9"/>
        <v>0</v>
      </c>
      <c r="AH68" s="38"/>
      <c r="AI68" s="38"/>
      <c r="AJ68" s="25">
        <f t="shared" si="10"/>
        <v>0</v>
      </c>
      <c r="AK68" s="38"/>
      <c r="AL68" s="38"/>
      <c r="AM68" s="25">
        <f t="shared" si="11"/>
        <v>0</v>
      </c>
      <c r="AN68" s="38"/>
      <c r="AO68" s="38"/>
      <c r="AP68" s="25">
        <f t="shared" si="12"/>
        <v>0</v>
      </c>
      <c r="AQ68" s="38"/>
      <c r="AR68" s="38"/>
      <c r="AS68" s="25">
        <f t="shared" si="13"/>
        <v>0</v>
      </c>
      <c r="AT68" s="38"/>
      <c r="AU68" s="38"/>
      <c r="AV68" s="25">
        <f t="shared" si="14"/>
        <v>0</v>
      </c>
      <c r="AW68" s="38"/>
      <c r="AX68" s="38"/>
      <c r="AY68" s="25">
        <f t="shared" si="15"/>
        <v>0</v>
      </c>
      <c r="AZ68" s="38"/>
      <c r="BA68" s="38"/>
      <c r="BB68" s="39"/>
      <c r="BC68" s="38"/>
      <c r="BD68" s="38"/>
      <c r="BE68" s="38"/>
      <c r="BF68" s="38"/>
      <c r="BG68" s="39"/>
      <c r="BH68" s="38"/>
      <c r="BI68" s="38"/>
      <c r="BJ68" s="38"/>
      <c r="BK68" s="25">
        <f t="shared" si="16"/>
        <v>0</v>
      </c>
      <c r="BL68" s="38"/>
      <c r="BM68" s="38"/>
      <c r="BN68" s="38"/>
      <c r="BO68" s="38"/>
      <c r="BP68" s="25">
        <f t="shared" si="17"/>
        <v>0</v>
      </c>
      <c r="BQ68" s="39"/>
      <c r="BR68" s="39"/>
      <c r="BS68" s="39"/>
      <c r="BT68" s="39"/>
      <c r="BU68" s="39"/>
      <c r="BV68" s="39"/>
      <c r="BW68" s="38"/>
      <c r="BX68" s="38"/>
      <c r="BY68" s="25">
        <f t="shared" si="18"/>
        <v>0</v>
      </c>
      <c r="BZ68" s="38"/>
      <c r="CA68" s="38"/>
      <c r="CB68" s="38"/>
      <c r="CC68" s="38"/>
      <c r="CD68" s="38"/>
      <c r="CE68" s="38"/>
      <c r="CF68" s="25">
        <f t="shared" si="19"/>
        <v>0</v>
      </c>
      <c r="CG68" s="38"/>
      <c r="CH68" s="38"/>
      <c r="CI68" s="25">
        <f t="shared" si="20"/>
        <v>0</v>
      </c>
      <c r="CJ68" s="38"/>
      <c r="CK68" s="38"/>
      <c r="CL68" s="25">
        <f t="shared" si="21"/>
        <v>760</v>
      </c>
      <c r="CM68" s="38">
        <v>760</v>
      </c>
      <c r="CN68" s="38">
        <v>0</v>
      </c>
      <c r="CO68" s="25">
        <f t="shared" si="22"/>
        <v>0</v>
      </c>
      <c r="CP68" s="38">
        <v>0</v>
      </c>
      <c r="CQ68" s="38">
        <v>0</v>
      </c>
      <c r="CR68" s="25">
        <f t="shared" si="23"/>
        <v>0</v>
      </c>
      <c r="CS68" s="38">
        <v>0</v>
      </c>
      <c r="CT68" s="38">
        <v>0</v>
      </c>
      <c r="CU68" s="38">
        <v>2684</v>
      </c>
      <c r="CV68" s="40"/>
      <c r="CW68" s="27">
        <f t="shared" si="24"/>
        <v>4939</v>
      </c>
      <c r="CX68" s="25">
        <f t="shared" si="25"/>
        <v>4939</v>
      </c>
      <c r="CY68" s="25">
        <f t="shared" si="26"/>
        <v>0</v>
      </c>
    </row>
    <row r="69" spans="1:103" ht="66" customHeight="1" x14ac:dyDescent="0.25">
      <c r="A69" s="12" t="s">
        <v>166</v>
      </c>
      <c r="B69" s="25">
        <f t="shared" si="0"/>
        <v>0</v>
      </c>
      <c r="C69" s="38"/>
      <c r="D69" s="38"/>
      <c r="E69" s="38"/>
      <c r="F69" s="25">
        <f t="shared" si="1"/>
        <v>0</v>
      </c>
      <c r="G69" s="38"/>
      <c r="H69" s="38"/>
      <c r="I69" s="25">
        <f t="shared" si="2"/>
        <v>70</v>
      </c>
      <c r="J69" s="38">
        <v>0</v>
      </c>
      <c r="K69" s="38">
        <v>70</v>
      </c>
      <c r="L69" s="25">
        <f t="shared" si="3"/>
        <v>150</v>
      </c>
      <c r="M69" s="38">
        <v>0</v>
      </c>
      <c r="N69" s="38">
        <v>150</v>
      </c>
      <c r="O69" s="25">
        <f t="shared" si="4"/>
        <v>252</v>
      </c>
      <c r="P69" s="38">
        <v>0</v>
      </c>
      <c r="Q69" s="38">
        <v>252</v>
      </c>
      <c r="R69" s="25">
        <f t="shared" si="5"/>
        <v>200</v>
      </c>
      <c r="S69" s="38">
        <v>0</v>
      </c>
      <c r="T69" s="38">
        <v>200</v>
      </c>
      <c r="U69" s="25">
        <f t="shared" si="6"/>
        <v>0</v>
      </c>
      <c r="V69" s="38">
        <v>0</v>
      </c>
      <c r="W69" s="38">
        <v>0</v>
      </c>
      <c r="X69" s="25">
        <f t="shared" si="7"/>
        <v>0</v>
      </c>
      <c r="Y69" s="38">
        <v>0</v>
      </c>
      <c r="Z69" s="38">
        <v>0</v>
      </c>
      <c r="AA69" s="38">
        <v>100</v>
      </c>
      <c r="AB69" s="38">
        <v>70</v>
      </c>
      <c r="AC69" s="38">
        <v>0</v>
      </c>
      <c r="AD69" s="25">
        <f t="shared" si="8"/>
        <v>70</v>
      </c>
      <c r="AE69" s="38">
        <v>0</v>
      </c>
      <c r="AF69" s="38">
        <v>70</v>
      </c>
      <c r="AG69" s="25">
        <f t="shared" si="9"/>
        <v>0</v>
      </c>
      <c r="AH69" s="38"/>
      <c r="AI69" s="38"/>
      <c r="AJ69" s="25">
        <f t="shared" si="10"/>
        <v>332</v>
      </c>
      <c r="AK69" s="38">
        <v>82</v>
      </c>
      <c r="AL69" s="38">
        <v>250</v>
      </c>
      <c r="AM69" s="25">
        <f t="shared" si="11"/>
        <v>0</v>
      </c>
      <c r="AN69" s="38"/>
      <c r="AO69" s="38"/>
      <c r="AP69" s="25">
        <f t="shared" si="12"/>
        <v>0</v>
      </c>
      <c r="AQ69" s="38"/>
      <c r="AR69" s="38"/>
      <c r="AS69" s="25">
        <f t="shared" si="13"/>
        <v>0</v>
      </c>
      <c r="AT69" s="38"/>
      <c r="AU69" s="38"/>
      <c r="AV69" s="25">
        <f t="shared" si="14"/>
        <v>0</v>
      </c>
      <c r="AW69" s="38"/>
      <c r="AX69" s="38"/>
      <c r="AY69" s="25">
        <f t="shared" si="15"/>
        <v>0</v>
      </c>
      <c r="AZ69" s="38"/>
      <c r="BA69" s="38"/>
      <c r="BB69" s="39"/>
      <c r="BC69" s="38"/>
      <c r="BD69" s="38"/>
      <c r="BE69" s="38"/>
      <c r="BF69" s="38"/>
      <c r="BG69" s="39"/>
      <c r="BH69" s="38"/>
      <c r="BI69" s="38"/>
      <c r="BJ69" s="38"/>
      <c r="BK69" s="25">
        <f t="shared" si="16"/>
        <v>850</v>
      </c>
      <c r="BL69" s="38">
        <v>50</v>
      </c>
      <c r="BM69" s="38">
        <v>800</v>
      </c>
      <c r="BN69" s="38"/>
      <c r="BO69" s="38"/>
      <c r="BP69" s="25">
        <f t="shared" si="17"/>
        <v>0</v>
      </c>
      <c r="BQ69" s="39"/>
      <c r="BR69" s="39"/>
      <c r="BS69" s="39"/>
      <c r="BT69" s="39"/>
      <c r="BU69" s="39"/>
      <c r="BV69" s="39"/>
      <c r="BW69" s="38"/>
      <c r="BX69" s="38"/>
      <c r="BY69" s="25">
        <f t="shared" si="18"/>
        <v>0</v>
      </c>
      <c r="BZ69" s="38"/>
      <c r="CA69" s="38"/>
      <c r="CB69" s="38"/>
      <c r="CC69" s="38"/>
      <c r="CD69" s="38"/>
      <c r="CE69" s="38"/>
      <c r="CF69" s="25">
        <f t="shared" si="19"/>
        <v>40</v>
      </c>
      <c r="CG69" s="38">
        <v>0</v>
      </c>
      <c r="CH69" s="38">
        <v>40</v>
      </c>
      <c r="CI69" s="25">
        <f t="shared" si="20"/>
        <v>0</v>
      </c>
      <c r="CJ69" s="38">
        <v>0</v>
      </c>
      <c r="CK69" s="38">
        <v>0</v>
      </c>
      <c r="CL69" s="25">
        <f t="shared" si="21"/>
        <v>10</v>
      </c>
      <c r="CM69" s="38">
        <v>0</v>
      </c>
      <c r="CN69" s="38">
        <v>10</v>
      </c>
      <c r="CO69" s="25">
        <f t="shared" si="22"/>
        <v>0</v>
      </c>
      <c r="CP69" s="38">
        <v>0</v>
      </c>
      <c r="CQ69" s="38"/>
      <c r="CR69" s="25">
        <f t="shared" si="23"/>
        <v>0</v>
      </c>
      <c r="CS69" s="38"/>
      <c r="CT69" s="38"/>
      <c r="CU69" s="38"/>
      <c r="CV69" s="40"/>
      <c r="CW69" s="27">
        <f t="shared" si="24"/>
        <v>2144</v>
      </c>
      <c r="CX69" s="25">
        <f t="shared" si="25"/>
        <v>202</v>
      </c>
      <c r="CY69" s="25">
        <f t="shared" si="26"/>
        <v>1942</v>
      </c>
    </row>
    <row r="70" spans="1:103" ht="31.5" x14ac:dyDescent="0.25">
      <c r="A70" s="12" t="s">
        <v>167</v>
      </c>
      <c r="B70" s="25">
        <f t="shared" si="0"/>
        <v>1060</v>
      </c>
      <c r="C70" s="38">
        <v>1060</v>
      </c>
      <c r="D70" s="38">
        <v>160</v>
      </c>
      <c r="E70" s="38"/>
      <c r="F70" s="25">
        <f t="shared" si="1"/>
        <v>150</v>
      </c>
      <c r="G70" s="38">
        <v>150</v>
      </c>
      <c r="H70" s="38"/>
      <c r="I70" s="25">
        <f t="shared" si="2"/>
        <v>220</v>
      </c>
      <c r="J70" s="38">
        <v>220</v>
      </c>
      <c r="K70" s="38"/>
      <c r="L70" s="25">
        <f t="shared" si="3"/>
        <v>0</v>
      </c>
      <c r="M70" s="38"/>
      <c r="N70" s="38"/>
      <c r="O70" s="25">
        <f t="shared" si="4"/>
        <v>300</v>
      </c>
      <c r="P70" s="38">
        <v>300</v>
      </c>
      <c r="Q70" s="38"/>
      <c r="R70" s="25">
        <f t="shared" si="5"/>
        <v>0</v>
      </c>
      <c r="S70" s="38"/>
      <c r="T70" s="38"/>
      <c r="U70" s="25">
        <f t="shared" si="6"/>
        <v>0</v>
      </c>
      <c r="V70" s="38"/>
      <c r="W70" s="38"/>
      <c r="X70" s="25">
        <f t="shared" si="7"/>
        <v>0</v>
      </c>
      <c r="Y70" s="38"/>
      <c r="Z70" s="38"/>
      <c r="AA70" s="38"/>
      <c r="AB70" s="38">
        <v>1300</v>
      </c>
      <c r="AC70" s="38"/>
      <c r="AD70" s="25">
        <f t="shared" si="8"/>
        <v>180</v>
      </c>
      <c r="AE70" s="38">
        <v>180</v>
      </c>
      <c r="AF70" s="38"/>
      <c r="AG70" s="25">
        <f t="shared" si="9"/>
        <v>0</v>
      </c>
      <c r="AH70" s="38"/>
      <c r="AI70" s="38"/>
      <c r="AJ70" s="25">
        <f t="shared" si="10"/>
        <v>120</v>
      </c>
      <c r="AK70" s="38">
        <v>120</v>
      </c>
      <c r="AL70" s="38"/>
      <c r="AM70" s="25">
        <f t="shared" si="11"/>
        <v>0</v>
      </c>
      <c r="AN70" s="38"/>
      <c r="AO70" s="38"/>
      <c r="AP70" s="25">
        <f t="shared" si="12"/>
        <v>0</v>
      </c>
      <c r="AQ70" s="38"/>
      <c r="AR70" s="38"/>
      <c r="AS70" s="25">
        <f t="shared" si="13"/>
        <v>0</v>
      </c>
      <c r="AT70" s="38"/>
      <c r="AU70" s="38"/>
      <c r="AV70" s="25">
        <f t="shared" si="14"/>
        <v>0</v>
      </c>
      <c r="AW70" s="38"/>
      <c r="AX70" s="38"/>
      <c r="AY70" s="25">
        <f t="shared" si="15"/>
        <v>0</v>
      </c>
      <c r="AZ70" s="38"/>
      <c r="BA70" s="38"/>
      <c r="BB70" s="39">
        <v>220</v>
      </c>
      <c r="BC70" s="38">
        <v>220</v>
      </c>
      <c r="BD70" s="38">
        <v>40</v>
      </c>
      <c r="BE70" s="38"/>
      <c r="BF70" s="38"/>
      <c r="BG70" s="39"/>
      <c r="BH70" s="38"/>
      <c r="BI70" s="38"/>
      <c r="BJ70" s="38"/>
      <c r="BK70" s="25">
        <f t="shared" si="16"/>
        <v>1200</v>
      </c>
      <c r="BL70" s="38">
        <v>1200</v>
      </c>
      <c r="BM70" s="38"/>
      <c r="BN70" s="38"/>
      <c r="BO70" s="38"/>
      <c r="BP70" s="25">
        <f t="shared" si="17"/>
        <v>150</v>
      </c>
      <c r="BQ70" s="39">
        <v>150</v>
      </c>
      <c r="BR70" s="39"/>
      <c r="BS70" s="39"/>
      <c r="BT70" s="39"/>
      <c r="BU70" s="39"/>
      <c r="BV70" s="39"/>
      <c r="BW70" s="38"/>
      <c r="BX70" s="38"/>
      <c r="BY70" s="25">
        <f t="shared" si="18"/>
        <v>300</v>
      </c>
      <c r="BZ70" s="38">
        <v>285</v>
      </c>
      <c r="CA70" s="38"/>
      <c r="CB70" s="38">
        <v>15</v>
      </c>
      <c r="CC70" s="38"/>
      <c r="CD70" s="38"/>
      <c r="CE70" s="38"/>
      <c r="CF70" s="25">
        <f t="shared" si="19"/>
        <v>150</v>
      </c>
      <c r="CG70" s="38">
        <v>150</v>
      </c>
      <c r="CH70" s="38"/>
      <c r="CI70" s="25">
        <f t="shared" si="20"/>
        <v>110</v>
      </c>
      <c r="CJ70" s="38"/>
      <c r="CK70" s="38">
        <v>110</v>
      </c>
      <c r="CL70" s="25">
        <f t="shared" si="21"/>
        <v>1070</v>
      </c>
      <c r="CM70" s="38">
        <v>1070</v>
      </c>
      <c r="CN70" s="38"/>
      <c r="CO70" s="25">
        <f t="shared" si="22"/>
        <v>0</v>
      </c>
      <c r="CP70" s="38"/>
      <c r="CQ70" s="38"/>
      <c r="CR70" s="25">
        <f t="shared" si="23"/>
        <v>0</v>
      </c>
      <c r="CS70" s="38"/>
      <c r="CT70" s="38"/>
      <c r="CU70" s="38"/>
      <c r="CV70" s="40"/>
      <c r="CW70" s="27">
        <f t="shared" si="24"/>
        <v>6530</v>
      </c>
      <c r="CX70" s="25">
        <f t="shared" si="25"/>
        <v>6420</v>
      </c>
      <c r="CY70" s="25">
        <f t="shared" si="26"/>
        <v>110</v>
      </c>
    </row>
    <row r="71" spans="1:103" ht="42" customHeight="1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4930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1060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1178</v>
      </c>
      <c r="BR71" s="25">
        <f t="shared" si="28"/>
        <v>80</v>
      </c>
      <c r="BS71" s="25">
        <f t="shared" si="28"/>
        <v>6827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mergeCells count="105"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</mergeCell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2" sqref="A2:XFD2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3" width="9.140625" style="21" customWidth="1"/>
    <col min="124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6" customFormat="1" ht="19.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</row>
    <row r="3" spans="1:103" s="5" customFormat="1" ht="23.25" customHeight="1" x14ac:dyDescent="0.25">
      <c r="A3" s="78" t="s">
        <v>0</v>
      </c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 t="s">
        <v>1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 t="s">
        <v>1</v>
      </c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93"/>
      <c r="BA3" s="81" t="s">
        <v>1</v>
      </c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93"/>
      <c r="BP3" s="81" t="s">
        <v>1</v>
      </c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 t="s">
        <v>1</v>
      </c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96"/>
      <c r="CW3" s="112" t="s">
        <v>2</v>
      </c>
      <c r="CX3" s="84"/>
      <c r="CY3" s="85"/>
    </row>
    <row r="4" spans="1:103" s="5" customFormat="1" ht="69" customHeight="1" x14ac:dyDescent="0.25">
      <c r="A4" s="79"/>
      <c r="B4" s="81" t="s">
        <v>3</v>
      </c>
      <c r="C4" s="82"/>
      <c r="D4" s="82"/>
      <c r="E4" s="93"/>
      <c r="F4" s="83" t="s">
        <v>4</v>
      </c>
      <c r="G4" s="84"/>
      <c r="H4" s="85"/>
      <c r="I4" s="83" t="s">
        <v>5</v>
      </c>
      <c r="J4" s="84"/>
      <c r="K4" s="85"/>
      <c r="L4" s="83" t="s">
        <v>6</v>
      </c>
      <c r="M4" s="84"/>
      <c r="N4" s="85"/>
      <c r="O4" s="83" t="s">
        <v>7</v>
      </c>
      <c r="P4" s="84"/>
      <c r="Q4" s="85"/>
      <c r="R4" s="83" t="s">
        <v>8</v>
      </c>
      <c r="S4" s="84"/>
      <c r="T4" s="85"/>
      <c r="U4" s="83" t="s">
        <v>9</v>
      </c>
      <c r="V4" s="84"/>
      <c r="W4" s="85"/>
      <c r="X4" s="83" t="s">
        <v>10</v>
      </c>
      <c r="Y4" s="84"/>
      <c r="Z4" s="85"/>
      <c r="AA4" s="89" t="s">
        <v>11</v>
      </c>
      <c r="AB4" s="89" t="s">
        <v>12</v>
      </c>
      <c r="AC4" s="89" t="s">
        <v>13</v>
      </c>
      <c r="AD4" s="83" t="s">
        <v>14</v>
      </c>
      <c r="AE4" s="84"/>
      <c r="AF4" s="85"/>
      <c r="AG4" s="83" t="s">
        <v>15</v>
      </c>
      <c r="AH4" s="84"/>
      <c r="AI4" s="85"/>
      <c r="AJ4" s="83" t="s">
        <v>16</v>
      </c>
      <c r="AK4" s="84"/>
      <c r="AL4" s="85"/>
      <c r="AM4" s="83" t="s">
        <v>17</v>
      </c>
      <c r="AN4" s="84"/>
      <c r="AO4" s="85"/>
      <c r="AP4" s="83" t="s">
        <v>18</v>
      </c>
      <c r="AQ4" s="84"/>
      <c r="AR4" s="85"/>
      <c r="AS4" s="83" t="s">
        <v>19</v>
      </c>
      <c r="AT4" s="84"/>
      <c r="AU4" s="85"/>
      <c r="AV4" s="83" t="s">
        <v>20</v>
      </c>
      <c r="AW4" s="84"/>
      <c r="AX4" s="85"/>
      <c r="AY4" s="83" t="s">
        <v>21</v>
      </c>
      <c r="AZ4" s="84"/>
      <c r="BA4" s="85"/>
      <c r="BB4" s="81" t="s">
        <v>22</v>
      </c>
      <c r="BC4" s="82"/>
      <c r="BD4" s="82"/>
      <c r="BE4" s="82"/>
      <c r="BF4" s="93"/>
      <c r="BG4" s="81" t="s">
        <v>23</v>
      </c>
      <c r="BH4" s="82"/>
      <c r="BI4" s="82"/>
      <c r="BJ4" s="93"/>
      <c r="BK4" s="83" t="s">
        <v>24</v>
      </c>
      <c r="BL4" s="84"/>
      <c r="BM4" s="84"/>
      <c r="BN4" s="84"/>
      <c r="BO4" s="85"/>
      <c r="BP4" s="83" t="s">
        <v>25</v>
      </c>
      <c r="BQ4" s="84"/>
      <c r="BR4" s="84"/>
      <c r="BS4" s="84"/>
      <c r="BT4" s="84"/>
      <c r="BU4" s="84"/>
      <c r="BV4" s="84"/>
      <c r="BW4" s="84"/>
      <c r="BX4" s="85"/>
      <c r="BY4" s="83" t="s">
        <v>26</v>
      </c>
      <c r="BZ4" s="84"/>
      <c r="CA4" s="84"/>
      <c r="CB4" s="84"/>
      <c r="CC4" s="84"/>
      <c r="CD4" s="85"/>
      <c r="CE4" s="100" t="s">
        <v>27</v>
      </c>
      <c r="CF4" s="83" t="s">
        <v>28</v>
      </c>
      <c r="CG4" s="84"/>
      <c r="CH4" s="85"/>
      <c r="CI4" s="83" t="s">
        <v>29</v>
      </c>
      <c r="CJ4" s="84"/>
      <c r="CK4" s="85"/>
      <c r="CL4" s="83" t="s">
        <v>30</v>
      </c>
      <c r="CM4" s="84"/>
      <c r="CN4" s="85"/>
      <c r="CO4" s="83" t="s">
        <v>31</v>
      </c>
      <c r="CP4" s="84"/>
      <c r="CQ4" s="85"/>
      <c r="CR4" s="83" t="s">
        <v>32</v>
      </c>
      <c r="CS4" s="84"/>
      <c r="CT4" s="85"/>
      <c r="CU4" s="89" t="s">
        <v>33</v>
      </c>
      <c r="CV4" s="108" t="s">
        <v>169</v>
      </c>
      <c r="CW4" s="113"/>
      <c r="CX4" s="114"/>
      <c r="CY4" s="115"/>
    </row>
    <row r="5" spans="1:103" s="5" customFormat="1" ht="21.75" customHeight="1" x14ac:dyDescent="0.25">
      <c r="A5" s="79"/>
      <c r="B5" s="89" t="s">
        <v>34</v>
      </c>
      <c r="C5" s="81" t="s">
        <v>35</v>
      </c>
      <c r="D5" s="82"/>
      <c r="E5" s="93"/>
      <c r="F5" s="86"/>
      <c r="G5" s="87"/>
      <c r="H5" s="88"/>
      <c r="I5" s="86"/>
      <c r="J5" s="87"/>
      <c r="K5" s="88"/>
      <c r="L5" s="86"/>
      <c r="M5" s="87"/>
      <c r="N5" s="88"/>
      <c r="O5" s="86"/>
      <c r="P5" s="87"/>
      <c r="Q5" s="88"/>
      <c r="R5" s="86"/>
      <c r="S5" s="87"/>
      <c r="T5" s="88"/>
      <c r="U5" s="86"/>
      <c r="V5" s="87"/>
      <c r="W5" s="88"/>
      <c r="X5" s="86"/>
      <c r="Y5" s="87"/>
      <c r="Z5" s="88"/>
      <c r="AA5" s="90"/>
      <c r="AB5" s="90"/>
      <c r="AC5" s="90"/>
      <c r="AD5" s="86"/>
      <c r="AE5" s="87"/>
      <c r="AF5" s="88"/>
      <c r="AG5" s="86"/>
      <c r="AH5" s="87"/>
      <c r="AI5" s="88"/>
      <c r="AJ5" s="86"/>
      <c r="AK5" s="87"/>
      <c r="AL5" s="88"/>
      <c r="AM5" s="86"/>
      <c r="AN5" s="87"/>
      <c r="AO5" s="88"/>
      <c r="AP5" s="86"/>
      <c r="AQ5" s="87"/>
      <c r="AR5" s="88"/>
      <c r="AS5" s="86"/>
      <c r="AT5" s="87"/>
      <c r="AU5" s="88"/>
      <c r="AV5" s="86"/>
      <c r="AW5" s="87"/>
      <c r="AX5" s="88"/>
      <c r="AY5" s="86"/>
      <c r="AZ5" s="87"/>
      <c r="BA5" s="88"/>
      <c r="BB5" s="89" t="s">
        <v>34</v>
      </c>
      <c r="BC5" s="81" t="s">
        <v>35</v>
      </c>
      <c r="BD5" s="82"/>
      <c r="BE5" s="82"/>
      <c r="BF5" s="93"/>
      <c r="BG5" s="89" t="s">
        <v>34</v>
      </c>
      <c r="BH5" s="81" t="s">
        <v>35</v>
      </c>
      <c r="BI5" s="82"/>
      <c r="BJ5" s="93"/>
      <c r="BK5" s="86"/>
      <c r="BL5" s="87"/>
      <c r="BM5" s="87"/>
      <c r="BN5" s="87"/>
      <c r="BO5" s="88"/>
      <c r="BP5" s="86"/>
      <c r="BQ5" s="87"/>
      <c r="BR5" s="87"/>
      <c r="BS5" s="87"/>
      <c r="BT5" s="87"/>
      <c r="BU5" s="87"/>
      <c r="BV5" s="87"/>
      <c r="BW5" s="87"/>
      <c r="BX5" s="88"/>
      <c r="BY5" s="86"/>
      <c r="BZ5" s="87"/>
      <c r="CA5" s="87"/>
      <c r="CB5" s="87"/>
      <c r="CC5" s="87"/>
      <c r="CD5" s="88"/>
      <c r="CE5" s="101"/>
      <c r="CF5" s="86"/>
      <c r="CG5" s="87"/>
      <c r="CH5" s="88"/>
      <c r="CI5" s="86"/>
      <c r="CJ5" s="87"/>
      <c r="CK5" s="88"/>
      <c r="CL5" s="86"/>
      <c r="CM5" s="87"/>
      <c r="CN5" s="88"/>
      <c r="CO5" s="86"/>
      <c r="CP5" s="87"/>
      <c r="CQ5" s="88"/>
      <c r="CR5" s="86"/>
      <c r="CS5" s="87"/>
      <c r="CT5" s="88"/>
      <c r="CU5" s="90"/>
      <c r="CV5" s="109"/>
      <c r="CW5" s="116"/>
      <c r="CX5" s="87"/>
      <c r="CY5" s="88"/>
    </row>
    <row r="6" spans="1:103" s="5" customFormat="1" ht="80.25" customHeight="1" x14ac:dyDescent="0.25">
      <c r="A6" s="79"/>
      <c r="B6" s="90"/>
      <c r="C6" s="81" t="s">
        <v>36</v>
      </c>
      <c r="D6" s="93"/>
      <c r="E6" s="94" t="s">
        <v>37</v>
      </c>
      <c r="F6" s="89" t="s">
        <v>34</v>
      </c>
      <c r="G6" s="81" t="s">
        <v>35</v>
      </c>
      <c r="H6" s="93"/>
      <c r="I6" s="89" t="s">
        <v>34</v>
      </c>
      <c r="J6" s="81" t="s">
        <v>35</v>
      </c>
      <c r="K6" s="93"/>
      <c r="L6" s="89" t="s">
        <v>34</v>
      </c>
      <c r="M6" s="81" t="s">
        <v>35</v>
      </c>
      <c r="N6" s="93"/>
      <c r="O6" s="89" t="s">
        <v>34</v>
      </c>
      <c r="P6" s="81" t="s">
        <v>35</v>
      </c>
      <c r="Q6" s="93"/>
      <c r="R6" s="89" t="s">
        <v>34</v>
      </c>
      <c r="S6" s="81" t="s">
        <v>35</v>
      </c>
      <c r="T6" s="93"/>
      <c r="U6" s="89" t="s">
        <v>34</v>
      </c>
      <c r="V6" s="81" t="s">
        <v>35</v>
      </c>
      <c r="W6" s="93"/>
      <c r="X6" s="89" t="s">
        <v>34</v>
      </c>
      <c r="Y6" s="81" t="s">
        <v>35</v>
      </c>
      <c r="Z6" s="93"/>
      <c r="AA6" s="90"/>
      <c r="AB6" s="90"/>
      <c r="AC6" s="90"/>
      <c r="AD6" s="89" t="s">
        <v>34</v>
      </c>
      <c r="AE6" s="81" t="s">
        <v>35</v>
      </c>
      <c r="AF6" s="93"/>
      <c r="AG6" s="89" t="s">
        <v>34</v>
      </c>
      <c r="AH6" s="81" t="s">
        <v>35</v>
      </c>
      <c r="AI6" s="93"/>
      <c r="AJ6" s="89" t="s">
        <v>34</v>
      </c>
      <c r="AK6" s="81" t="s">
        <v>35</v>
      </c>
      <c r="AL6" s="93"/>
      <c r="AM6" s="89" t="s">
        <v>34</v>
      </c>
      <c r="AN6" s="81" t="s">
        <v>35</v>
      </c>
      <c r="AO6" s="93"/>
      <c r="AP6" s="89" t="s">
        <v>34</v>
      </c>
      <c r="AQ6" s="81" t="s">
        <v>35</v>
      </c>
      <c r="AR6" s="93"/>
      <c r="AS6" s="89" t="s">
        <v>34</v>
      </c>
      <c r="AT6" s="81" t="s">
        <v>35</v>
      </c>
      <c r="AU6" s="93"/>
      <c r="AV6" s="89" t="s">
        <v>34</v>
      </c>
      <c r="AW6" s="81" t="s">
        <v>35</v>
      </c>
      <c r="AX6" s="93"/>
      <c r="AY6" s="89" t="s">
        <v>34</v>
      </c>
      <c r="AZ6" s="81" t="s">
        <v>35</v>
      </c>
      <c r="BA6" s="93"/>
      <c r="BB6" s="90"/>
      <c r="BC6" s="81" t="s">
        <v>38</v>
      </c>
      <c r="BD6" s="82"/>
      <c r="BE6" s="93"/>
      <c r="BF6" s="94" t="s">
        <v>39</v>
      </c>
      <c r="BG6" s="90"/>
      <c r="BH6" s="81" t="s">
        <v>40</v>
      </c>
      <c r="BI6" s="93"/>
      <c r="BJ6" s="94" t="s">
        <v>41</v>
      </c>
      <c r="BK6" s="89" t="s">
        <v>34</v>
      </c>
      <c r="BL6" s="81" t="s">
        <v>42</v>
      </c>
      <c r="BM6" s="93"/>
      <c r="BN6" s="81" t="s">
        <v>43</v>
      </c>
      <c r="BO6" s="93"/>
      <c r="BP6" s="89" t="s">
        <v>34</v>
      </c>
      <c r="BQ6" s="81" t="s">
        <v>44</v>
      </c>
      <c r="BR6" s="93"/>
      <c r="BS6" s="81" t="s">
        <v>45</v>
      </c>
      <c r="BT6" s="93"/>
      <c r="BU6" s="81" t="s">
        <v>46</v>
      </c>
      <c r="BV6" s="93"/>
      <c r="BW6" s="81" t="s">
        <v>47</v>
      </c>
      <c r="BX6" s="93"/>
      <c r="BY6" s="89" t="s">
        <v>34</v>
      </c>
      <c r="BZ6" s="81" t="s">
        <v>35</v>
      </c>
      <c r="CA6" s="82"/>
      <c r="CB6" s="82"/>
      <c r="CC6" s="82"/>
      <c r="CD6" s="93"/>
      <c r="CE6" s="101"/>
      <c r="CF6" s="89" t="s">
        <v>34</v>
      </c>
      <c r="CG6" s="81" t="s">
        <v>35</v>
      </c>
      <c r="CH6" s="93"/>
      <c r="CI6" s="89" t="s">
        <v>34</v>
      </c>
      <c r="CJ6" s="81" t="s">
        <v>35</v>
      </c>
      <c r="CK6" s="93"/>
      <c r="CL6" s="89" t="s">
        <v>34</v>
      </c>
      <c r="CM6" s="81" t="s">
        <v>35</v>
      </c>
      <c r="CN6" s="93"/>
      <c r="CO6" s="89" t="s">
        <v>34</v>
      </c>
      <c r="CP6" s="81" t="s">
        <v>35</v>
      </c>
      <c r="CQ6" s="93"/>
      <c r="CR6" s="89" t="s">
        <v>34</v>
      </c>
      <c r="CS6" s="81" t="s">
        <v>35</v>
      </c>
      <c r="CT6" s="93"/>
      <c r="CU6" s="90"/>
      <c r="CV6" s="109"/>
      <c r="CW6" s="117" t="s">
        <v>34</v>
      </c>
      <c r="CX6" s="81" t="s">
        <v>35</v>
      </c>
      <c r="CY6" s="93"/>
    </row>
    <row r="7" spans="1:103" s="5" customFormat="1" ht="135" customHeight="1" x14ac:dyDescent="0.25">
      <c r="A7" s="80"/>
      <c r="B7" s="91"/>
      <c r="C7" s="29" t="s">
        <v>48</v>
      </c>
      <c r="D7" s="9" t="s">
        <v>49</v>
      </c>
      <c r="E7" s="95"/>
      <c r="F7" s="91"/>
      <c r="G7" s="31" t="s">
        <v>50</v>
      </c>
      <c r="H7" s="31" t="s">
        <v>51</v>
      </c>
      <c r="I7" s="91"/>
      <c r="J7" s="31" t="s">
        <v>52</v>
      </c>
      <c r="K7" s="31" t="s">
        <v>53</v>
      </c>
      <c r="L7" s="91"/>
      <c r="M7" s="31" t="s">
        <v>54</v>
      </c>
      <c r="N7" s="31" t="s">
        <v>55</v>
      </c>
      <c r="O7" s="91"/>
      <c r="P7" s="10" t="s">
        <v>56</v>
      </c>
      <c r="Q7" s="10" t="s">
        <v>57</v>
      </c>
      <c r="R7" s="91"/>
      <c r="S7" s="32" t="s">
        <v>58</v>
      </c>
      <c r="T7" s="32" t="s">
        <v>59</v>
      </c>
      <c r="U7" s="91"/>
      <c r="V7" s="32" t="s">
        <v>60</v>
      </c>
      <c r="W7" s="32" t="s">
        <v>61</v>
      </c>
      <c r="X7" s="91"/>
      <c r="Y7" s="32" t="s">
        <v>62</v>
      </c>
      <c r="Z7" s="32" t="s">
        <v>63</v>
      </c>
      <c r="AA7" s="91"/>
      <c r="AB7" s="91"/>
      <c r="AC7" s="91"/>
      <c r="AD7" s="91"/>
      <c r="AE7" s="10" t="s">
        <v>64</v>
      </c>
      <c r="AF7" s="10" t="s">
        <v>65</v>
      </c>
      <c r="AG7" s="91"/>
      <c r="AH7" s="10" t="s">
        <v>66</v>
      </c>
      <c r="AI7" s="10" t="s">
        <v>67</v>
      </c>
      <c r="AJ7" s="91"/>
      <c r="AK7" s="10" t="s">
        <v>68</v>
      </c>
      <c r="AL7" s="10" t="s">
        <v>69</v>
      </c>
      <c r="AM7" s="91"/>
      <c r="AN7" s="10" t="s">
        <v>70</v>
      </c>
      <c r="AO7" s="10" t="s">
        <v>71</v>
      </c>
      <c r="AP7" s="91"/>
      <c r="AQ7" s="10" t="s">
        <v>72</v>
      </c>
      <c r="AR7" s="10" t="s">
        <v>73</v>
      </c>
      <c r="AS7" s="91"/>
      <c r="AT7" s="10" t="s">
        <v>74</v>
      </c>
      <c r="AU7" s="10" t="s">
        <v>75</v>
      </c>
      <c r="AV7" s="91"/>
      <c r="AW7" s="10" t="s">
        <v>76</v>
      </c>
      <c r="AX7" s="10" t="s">
        <v>77</v>
      </c>
      <c r="AY7" s="91"/>
      <c r="AZ7" s="10" t="s">
        <v>78</v>
      </c>
      <c r="BA7" s="10" t="s">
        <v>79</v>
      </c>
      <c r="BB7" s="91"/>
      <c r="BC7" s="29" t="s">
        <v>48</v>
      </c>
      <c r="BD7" s="9" t="s">
        <v>49</v>
      </c>
      <c r="BE7" s="9" t="s">
        <v>171</v>
      </c>
      <c r="BF7" s="95"/>
      <c r="BG7" s="91"/>
      <c r="BH7" s="29" t="s">
        <v>48</v>
      </c>
      <c r="BI7" s="28" t="s">
        <v>80</v>
      </c>
      <c r="BJ7" s="95"/>
      <c r="BK7" s="91"/>
      <c r="BL7" s="10" t="s">
        <v>81</v>
      </c>
      <c r="BM7" s="10" t="s">
        <v>82</v>
      </c>
      <c r="BN7" s="10" t="s">
        <v>81</v>
      </c>
      <c r="BO7" s="10" t="s">
        <v>82</v>
      </c>
      <c r="BP7" s="91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91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102"/>
      <c r="CF7" s="91"/>
      <c r="CG7" s="10" t="s">
        <v>94</v>
      </c>
      <c r="CH7" s="10" t="s">
        <v>95</v>
      </c>
      <c r="CI7" s="91"/>
      <c r="CJ7" s="10" t="s">
        <v>96</v>
      </c>
      <c r="CK7" s="10" t="s">
        <v>97</v>
      </c>
      <c r="CL7" s="91"/>
      <c r="CM7" s="11" t="s">
        <v>98</v>
      </c>
      <c r="CN7" s="11" t="s">
        <v>99</v>
      </c>
      <c r="CO7" s="91"/>
      <c r="CP7" s="10" t="s">
        <v>100</v>
      </c>
      <c r="CQ7" s="10" t="s">
        <v>101</v>
      </c>
      <c r="CR7" s="91"/>
      <c r="CS7" s="10" t="s">
        <v>102</v>
      </c>
      <c r="CT7" s="10" t="s">
        <v>103</v>
      </c>
      <c r="CU7" s="91"/>
      <c r="CV7" s="119"/>
      <c r="CW7" s="118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13">
        <f t="shared" ref="B8:B70" si="0">C8+E8</f>
        <v>0</v>
      </c>
      <c r="C8" s="14">
        <v>0</v>
      </c>
      <c r="D8" s="14"/>
      <c r="E8" s="14">
        <v>0</v>
      </c>
      <c r="F8" s="13">
        <f t="shared" ref="F8:F71" si="1">G8+H8</f>
        <v>0</v>
      </c>
      <c r="G8" s="14">
        <v>0</v>
      </c>
      <c r="H8" s="14">
        <v>0</v>
      </c>
      <c r="I8" s="13">
        <f t="shared" ref="I8:I71" si="2">J8+K8</f>
        <v>0</v>
      </c>
      <c r="J8" s="14">
        <v>0</v>
      </c>
      <c r="K8" s="14">
        <v>0</v>
      </c>
      <c r="L8" s="13">
        <f t="shared" ref="L8:L71" si="3">M8+N8</f>
        <v>0</v>
      </c>
      <c r="M8" s="14">
        <v>0</v>
      </c>
      <c r="N8" s="14">
        <v>0</v>
      </c>
      <c r="O8" s="13">
        <f t="shared" ref="O8:O71" si="4">P8+Q8</f>
        <v>0</v>
      </c>
      <c r="P8" s="14">
        <v>0</v>
      </c>
      <c r="Q8" s="14">
        <v>0</v>
      </c>
      <c r="R8" s="13">
        <f t="shared" ref="R8:R71" si="5">S8+T8</f>
        <v>0</v>
      </c>
      <c r="S8" s="14">
        <v>0</v>
      </c>
      <c r="T8" s="14">
        <v>0</v>
      </c>
      <c r="U8" s="13">
        <f t="shared" ref="U8:U71" si="6">V8+W8</f>
        <v>0</v>
      </c>
      <c r="V8" s="14">
        <v>0</v>
      </c>
      <c r="W8" s="14">
        <v>0</v>
      </c>
      <c r="X8" s="13">
        <f t="shared" ref="X8:X71" si="7">Y8+Z8</f>
        <v>0</v>
      </c>
      <c r="Y8" s="14">
        <v>0</v>
      </c>
      <c r="Z8" s="14">
        <v>0</v>
      </c>
      <c r="AA8" s="14">
        <v>208</v>
      </c>
      <c r="AB8" s="14">
        <v>608</v>
      </c>
      <c r="AC8" s="14">
        <v>0</v>
      </c>
      <c r="AD8" s="13">
        <f t="shared" ref="AD8:AD71" si="8">AE8+AF8</f>
        <v>0</v>
      </c>
      <c r="AE8" s="14">
        <v>0</v>
      </c>
      <c r="AF8" s="14">
        <v>0</v>
      </c>
      <c r="AG8" s="13">
        <f t="shared" ref="AG8:AG71" si="9">AH8+AI8</f>
        <v>0</v>
      </c>
      <c r="AH8" s="14">
        <v>0</v>
      </c>
      <c r="AI8" s="14">
        <v>0</v>
      </c>
      <c r="AJ8" s="13">
        <f t="shared" ref="AJ8:AJ71" si="10">AK8+AL8</f>
        <v>0</v>
      </c>
      <c r="AK8" s="14">
        <v>0</v>
      </c>
      <c r="AL8" s="14">
        <v>0</v>
      </c>
      <c r="AM8" s="13">
        <f t="shared" ref="AM8:AM71" si="11">AN8+AO8</f>
        <v>0</v>
      </c>
      <c r="AN8" s="14">
        <v>0</v>
      </c>
      <c r="AO8" s="14">
        <v>0</v>
      </c>
      <c r="AP8" s="13">
        <f t="shared" ref="AP8:AP71" si="12">AQ8+AR8</f>
        <v>0</v>
      </c>
      <c r="AQ8" s="14">
        <v>0</v>
      </c>
      <c r="AR8" s="14">
        <v>0</v>
      </c>
      <c r="AS8" s="13">
        <f t="shared" ref="AS8:AS71" si="13">AT8+AU8</f>
        <v>0</v>
      </c>
      <c r="AT8" s="14">
        <v>0</v>
      </c>
      <c r="AU8" s="14">
        <v>0</v>
      </c>
      <c r="AV8" s="13">
        <f t="shared" ref="AV8:AV71" si="14">AW8+AX8</f>
        <v>0</v>
      </c>
      <c r="AW8" s="14">
        <v>0</v>
      </c>
      <c r="AX8" s="14">
        <v>0</v>
      </c>
      <c r="AY8" s="13">
        <f t="shared" ref="AY8:AY71" si="15">AZ8+BA8</f>
        <v>0</v>
      </c>
      <c r="AZ8" s="14">
        <v>0</v>
      </c>
      <c r="BA8" s="14">
        <v>0</v>
      </c>
      <c r="BB8" s="15">
        <v>0</v>
      </c>
      <c r="BC8" s="14">
        <v>0</v>
      </c>
      <c r="BD8" s="14"/>
      <c r="BE8" s="14"/>
      <c r="BF8" s="14">
        <v>0</v>
      </c>
      <c r="BG8" s="15">
        <v>0</v>
      </c>
      <c r="BH8" s="14">
        <v>0</v>
      </c>
      <c r="BI8" s="14"/>
      <c r="BJ8" s="14">
        <v>0</v>
      </c>
      <c r="BK8" s="13">
        <f t="shared" ref="BK8:BK71" si="16">BL8+BM8+BN8+BO8</f>
        <v>138</v>
      </c>
      <c r="BL8" s="14">
        <v>132</v>
      </c>
      <c r="BM8" s="14">
        <v>6</v>
      </c>
      <c r="BN8" s="14">
        <v>0</v>
      </c>
      <c r="BO8" s="14">
        <v>0</v>
      </c>
      <c r="BP8" s="13">
        <f t="shared" ref="BP8:BP71" si="17">BW8+BX8+BU8+BV8+BS8+BT8+BQ8+BR8</f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4">
        <v>0</v>
      </c>
      <c r="BX8" s="14">
        <v>0</v>
      </c>
      <c r="BY8" s="13">
        <f t="shared" ref="BY8:BY71" si="18">BZ8+CA8+CC8+CB8+CD8</f>
        <v>149</v>
      </c>
      <c r="BZ8" s="14">
        <v>50</v>
      </c>
      <c r="CA8" s="14">
        <v>0</v>
      </c>
      <c r="CB8" s="14">
        <v>50</v>
      </c>
      <c r="CC8" s="14">
        <v>47</v>
      </c>
      <c r="CD8" s="14">
        <v>2</v>
      </c>
      <c r="CE8" s="14">
        <v>0</v>
      </c>
      <c r="CF8" s="13">
        <f t="shared" ref="CF8:CF71" si="19">CG8+CH8</f>
        <v>0</v>
      </c>
      <c r="CG8" s="14">
        <v>0</v>
      </c>
      <c r="CH8" s="14">
        <v>0</v>
      </c>
      <c r="CI8" s="13">
        <f t="shared" ref="CI8:CI71" si="20">CJ8+CK8</f>
        <v>0</v>
      </c>
      <c r="CJ8" s="14">
        <v>0</v>
      </c>
      <c r="CK8" s="14">
        <v>0</v>
      </c>
      <c r="CL8" s="13">
        <f t="shared" ref="CL8:CL71" si="21">CM8+CN8</f>
        <v>0</v>
      </c>
      <c r="CM8" s="14">
        <v>0</v>
      </c>
      <c r="CN8" s="14">
        <v>0</v>
      </c>
      <c r="CO8" s="13">
        <f t="shared" ref="CO8:CO71" si="22">CP8+CQ8</f>
        <v>0</v>
      </c>
      <c r="CP8" s="14">
        <v>0</v>
      </c>
      <c r="CQ8" s="14">
        <v>0</v>
      </c>
      <c r="CR8" s="13">
        <f t="shared" ref="CR8:CR71" si="23">CS8+CT8</f>
        <v>138</v>
      </c>
      <c r="CS8" s="14">
        <v>37</v>
      </c>
      <c r="CT8" s="14">
        <v>101</v>
      </c>
      <c r="CU8" s="14">
        <v>0</v>
      </c>
      <c r="CV8" s="16"/>
      <c r="CW8" s="17">
        <f t="shared" ref="CW8:CW70" si="24">CU8+B8+F8+I8+L8+O8+R8+U8+X8+AA8+AB8+AC8+AD8+AG8+AJ8+AM8+AP8+AS8+AV8+AY8+BB8+BG8+BK8+BP8+BY8+CF8+CI8+CL8+CO8+CR8+CE8</f>
        <v>1241</v>
      </c>
      <c r="CX8" s="13">
        <f t="shared" ref="CX8:CX70" si="25">CU8+C8+G8+J8+M8+P8+S8+V8+Y8+AB8+AE8+AH8+AK8+AN8+AQ8+AT8+AW8+AZ8+BC8+BH8+BL8+BW8+BZ8+CG8+CJ8+CM8+CP8+CS8+CE8+BU8+BS8+BN8+BQ8+CC8+CB8+CD8</f>
        <v>926</v>
      </c>
      <c r="CY8" s="13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13">
        <f t="shared" si="0"/>
        <v>0</v>
      </c>
      <c r="C9" s="18">
        <v>0</v>
      </c>
      <c r="D9" s="18"/>
      <c r="E9" s="18">
        <v>0</v>
      </c>
      <c r="F9" s="13">
        <f t="shared" si="1"/>
        <v>0</v>
      </c>
      <c r="G9" s="18">
        <v>0</v>
      </c>
      <c r="H9" s="18">
        <v>0</v>
      </c>
      <c r="I9" s="13">
        <f t="shared" si="2"/>
        <v>0</v>
      </c>
      <c r="J9" s="18">
        <v>0</v>
      </c>
      <c r="K9" s="18">
        <v>0</v>
      </c>
      <c r="L9" s="13">
        <f t="shared" si="3"/>
        <v>0</v>
      </c>
      <c r="M9" s="18">
        <v>0</v>
      </c>
      <c r="N9" s="18">
        <v>0</v>
      </c>
      <c r="O9" s="13">
        <f t="shared" si="4"/>
        <v>0</v>
      </c>
      <c r="P9" s="18">
        <v>0</v>
      </c>
      <c r="Q9" s="18">
        <v>0</v>
      </c>
      <c r="R9" s="13">
        <f t="shared" si="5"/>
        <v>0</v>
      </c>
      <c r="S9" s="18">
        <v>0</v>
      </c>
      <c r="T9" s="18">
        <v>0</v>
      </c>
      <c r="U9" s="13">
        <f t="shared" si="6"/>
        <v>0</v>
      </c>
      <c r="V9" s="18">
        <v>0</v>
      </c>
      <c r="W9" s="18">
        <v>0</v>
      </c>
      <c r="X9" s="13">
        <f t="shared" si="7"/>
        <v>0</v>
      </c>
      <c r="Y9" s="18">
        <v>0</v>
      </c>
      <c r="Z9" s="18">
        <v>0</v>
      </c>
      <c r="AA9" s="18">
        <v>0</v>
      </c>
      <c r="AB9" s="18">
        <v>1208</v>
      </c>
      <c r="AC9" s="18">
        <v>0</v>
      </c>
      <c r="AD9" s="13">
        <f t="shared" si="8"/>
        <v>0</v>
      </c>
      <c r="AE9" s="18">
        <v>0</v>
      </c>
      <c r="AF9" s="18">
        <v>0</v>
      </c>
      <c r="AG9" s="13">
        <f t="shared" si="9"/>
        <v>0</v>
      </c>
      <c r="AH9" s="18">
        <v>0</v>
      </c>
      <c r="AI9" s="18">
        <v>0</v>
      </c>
      <c r="AJ9" s="13">
        <f t="shared" si="10"/>
        <v>0</v>
      </c>
      <c r="AK9" s="18">
        <v>0</v>
      </c>
      <c r="AL9" s="18">
        <v>0</v>
      </c>
      <c r="AM9" s="13">
        <f t="shared" si="11"/>
        <v>0</v>
      </c>
      <c r="AN9" s="18">
        <v>0</v>
      </c>
      <c r="AO9" s="18">
        <v>0</v>
      </c>
      <c r="AP9" s="13">
        <f t="shared" si="12"/>
        <v>0</v>
      </c>
      <c r="AQ9" s="18">
        <v>0</v>
      </c>
      <c r="AR9" s="18">
        <v>0</v>
      </c>
      <c r="AS9" s="13">
        <f t="shared" si="13"/>
        <v>0</v>
      </c>
      <c r="AT9" s="18">
        <v>0</v>
      </c>
      <c r="AU9" s="18">
        <v>0</v>
      </c>
      <c r="AV9" s="13">
        <f t="shared" si="14"/>
        <v>0</v>
      </c>
      <c r="AW9" s="18">
        <v>0</v>
      </c>
      <c r="AX9" s="18">
        <v>0</v>
      </c>
      <c r="AY9" s="13">
        <f t="shared" si="15"/>
        <v>0</v>
      </c>
      <c r="AZ9" s="18">
        <v>0</v>
      </c>
      <c r="BA9" s="18">
        <v>0</v>
      </c>
      <c r="BB9" s="19">
        <v>0</v>
      </c>
      <c r="BC9" s="18">
        <v>0</v>
      </c>
      <c r="BD9" s="18"/>
      <c r="BE9" s="18"/>
      <c r="BF9" s="18">
        <v>0</v>
      </c>
      <c r="BG9" s="19">
        <v>0</v>
      </c>
      <c r="BH9" s="18">
        <v>0</v>
      </c>
      <c r="BI9" s="18"/>
      <c r="BJ9" s="18">
        <v>0</v>
      </c>
      <c r="BK9" s="13">
        <f t="shared" si="16"/>
        <v>604</v>
      </c>
      <c r="BL9" s="18">
        <v>572</v>
      </c>
      <c r="BM9" s="18">
        <v>32</v>
      </c>
      <c r="BN9" s="18">
        <v>0</v>
      </c>
      <c r="BO9" s="18">
        <v>0</v>
      </c>
      <c r="BP9" s="13">
        <f t="shared" si="17"/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8">
        <v>0</v>
      </c>
      <c r="BX9" s="18">
        <v>0</v>
      </c>
      <c r="BY9" s="13">
        <f t="shared" si="18"/>
        <v>412</v>
      </c>
      <c r="BZ9" s="18">
        <v>205</v>
      </c>
      <c r="CA9" s="18">
        <v>0</v>
      </c>
      <c r="CB9" s="18">
        <v>99</v>
      </c>
      <c r="CC9" s="18">
        <v>108</v>
      </c>
      <c r="CD9" s="18">
        <v>0</v>
      </c>
      <c r="CE9" s="18">
        <v>11</v>
      </c>
      <c r="CF9" s="13">
        <f t="shared" si="19"/>
        <v>0</v>
      </c>
      <c r="CG9" s="18">
        <v>0</v>
      </c>
      <c r="CH9" s="18">
        <v>0</v>
      </c>
      <c r="CI9" s="13">
        <f t="shared" si="20"/>
        <v>0</v>
      </c>
      <c r="CJ9" s="18">
        <v>0</v>
      </c>
      <c r="CK9" s="18">
        <v>0</v>
      </c>
      <c r="CL9" s="13">
        <f t="shared" si="21"/>
        <v>0</v>
      </c>
      <c r="CM9" s="18">
        <v>0</v>
      </c>
      <c r="CN9" s="18">
        <v>0</v>
      </c>
      <c r="CO9" s="13">
        <f t="shared" si="22"/>
        <v>0</v>
      </c>
      <c r="CP9" s="18">
        <v>0</v>
      </c>
      <c r="CQ9" s="18">
        <v>0</v>
      </c>
      <c r="CR9" s="13">
        <f t="shared" si="23"/>
        <v>574</v>
      </c>
      <c r="CS9" s="18">
        <v>234</v>
      </c>
      <c r="CT9" s="18">
        <v>340</v>
      </c>
      <c r="CU9" s="18">
        <v>0</v>
      </c>
      <c r="CV9" s="20"/>
      <c r="CW9" s="17">
        <f t="shared" si="24"/>
        <v>2809</v>
      </c>
      <c r="CX9" s="13">
        <f t="shared" si="25"/>
        <v>2437</v>
      </c>
      <c r="CY9" s="13">
        <f t="shared" si="26"/>
        <v>372</v>
      </c>
    </row>
    <row r="10" spans="1:103" ht="31.5" x14ac:dyDescent="0.25">
      <c r="A10" s="12" t="s">
        <v>108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167</v>
      </c>
      <c r="AB10" s="18">
        <v>865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9">
        <v>0</v>
      </c>
      <c r="BC10" s="18">
        <v>0</v>
      </c>
      <c r="BD10" s="18"/>
      <c r="BE10" s="18"/>
      <c r="BF10" s="18">
        <v>0</v>
      </c>
      <c r="BG10" s="19">
        <v>0</v>
      </c>
      <c r="BH10" s="18">
        <v>0</v>
      </c>
      <c r="BI10" s="18"/>
      <c r="BJ10" s="18">
        <v>0</v>
      </c>
      <c r="BK10" s="13">
        <f t="shared" si="16"/>
        <v>260</v>
      </c>
      <c r="BL10" s="18">
        <v>260</v>
      </c>
      <c r="BM10" s="18">
        <v>0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145</v>
      </c>
      <c r="BZ10" s="18">
        <v>95</v>
      </c>
      <c r="CA10" s="18">
        <v>0</v>
      </c>
      <c r="CB10" s="18">
        <v>50</v>
      </c>
      <c r="CC10" s="18">
        <v>0</v>
      </c>
      <c r="CD10" s="18">
        <v>0</v>
      </c>
      <c r="CE10" s="18">
        <v>0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171</v>
      </c>
      <c r="CS10" s="18">
        <v>141</v>
      </c>
      <c r="CT10" s="18">
        <v>30</v>
      </c>
      <c r="CU10" s="18">
        <v>0</v>
      </c>
      <c r="CV10" s="20"/>
      <c r="CW10" s="17">
        <f t="shared" si="24"/>
        <v>1608</v>
      </c>
      <c r="CX10" s="13">
        <f t="shared" si="25"/>
        <v>1411</v>
      </c>
      <c r="CY10" s="13">
        <f t="shared" si="26"/>
        <v>197</v>
      </c>
    </row>
    <row r="11" spans="1:103" ht="31.5" x14ac:dyDescent="0.25">
      <c r="A11" s="12" t="s">
        <v>109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175</v>
      </c>
      <c r="AB11" s="18">
        <v>906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9">
        <v>0</v>
      </c>
      <c r="BC11" s="18">
        <v>0</v>
      </c>
      <c r="BD11" s="18"/>
      <c r="BE11" s="18"/>
      <c r="BF11" s="18">
        <v>0</v>
      </c>
      <c r="BG11" s="19">
        <v>0</v>
      </c>
      <c r="BH11" s="18">
        <v>0</v>
      </c>
      <c r="BI11" s="18"/>
      <c r="BJ11" s="18">
        <v>0</v>
      </c>
      <c r="BK11" s="13">
        <f t="shared" si="16"/>
        <v>580</v>
      </c>
      <c r="BL11" s="18">
        <v>580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258</v>
      </c>
      <c r="BZ11" s="18">
        <v>127</v>
      </c>
      <c r="CA11" s="18">
        <v>0</v>
      </c>
      <c r="CB11" s="18">
        <v>131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423</v>
      </c>
      <c r="CS11" s="18">
        <v>233</v>
      </c>
      <c r="CT11" s="18">
        <v>190</v>
      </c>
      <c r="CU11" s="18">
        <v>0</v>
      </c>
      <c r="CV11" s="20"/>
      <c r="CW11" s="17">
        <f t="shared" si="24"/>
        <v>2342</v>
      </c>
      <c r="CX11" s="13">
        <f t="shared" si="25"/>
        <v>1977</v>
      </c>
      <c r="CY11" s="13">
        <f t="shared" si="26"/>
        <v>365</v>
      </c>
    </row>
    <row r="12" spans="1:103" ht="31.5" x14ac:dyDescent="0.25">
      <c r="A12" s="12" t="s">
        <v>110</v>
      </c>
      <c r="B12" s="13">
        <f>C12+E12</f>
        <v>4395</v>
      </c>
      <c r="C12" s="18">
        <v>4395</v>
      </c>
      <c r="D12" s="18">
        <v>670</v>
      </c>
      <c r="E12" s="18"/>
      <c r="F12" s="13">
        <f t="shared" si="1"/>
        <v>0</v>
      </c>
      <c r="G12" s="18"/>
      <c r="H12" s="18"/>
      <c r="I12" s="13">
        <f t="shared" si="2"/>
        <v>0</v>
      </c>
      <c r="J12" s="18">
        <v>0</v>
      </c>
      <c r="K12" s="18">
        <v>0</v>
      </c>
      <c r="L12" s="13">
        <f t="shared" si="3"/>
        <v>850</v>
      </c>
      <c r="M12" s="18">
        <v>850</v>
      </c>
      <c r="N12" s="18">
        <v>0</v>
      </c>
      <c r="O12" s="13">
        <f t="shared" si="4"/>
        <v>840</v>
      </c>
      <c r="P12" s="18">
        <v>840</v>
      </c>
      <c r="Q12" s="18">
        <v>0</v>
      </c>
      <c r="R12" s="13">
        <f t="shared" si="5"/>
        <v>553</v>
      </c>
      <c r="S12" s="18">
        <v>553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490</v>
      </c>
      <c r="AB12" s="18">
        <v>2502</v>
      </c>
      <c r="AC12" s="18">
        <v>380</v>
      </c>
      <c r="AD12" s="13">
        <f t="shared" si="8"/>
        <v>1389</v>
      </c>
      <c r="AE12" s="18">
        <v>1100</v>
      </c>
      <c r="AF12" s="18">
        <v>289</v>
      </c>
      <c r="AG12" s="13">
        <f t="shared" si="9"/>
        <v>110</v>
      </c>
      <c r="AH12" s="18">
        <v>75</v>
      </c>
      <c r="AI12" s="18">
        <v>35</v>
      </c>
      <c r="AJ12" s="13">
        <f t="shared" si="10"/>
        <v>1508</v>
      </c>
      <c r="AK12" s="18">
        <v>1393</v>
      </c>
      <c r="AL12" s="18">
        <v>115</v>
      </c>
      <c r="AM12" s="13">
        <f t="shared" si="11"/>
        <v>1379</v>
      </c>
      <c r="AN12" s="18">
        <v>1210</v>
      </c>
      <c r="AO12" s="18">
        <v>169</v>
      </c>
      <c r="AP12" s="13">
        <f t="shared" si="12"/>
        <v>0</v>
      </c>
      <c r="AQ12" s="18"/>
      <c r="AR12" s="18"/>
      <c r="AS12" s="13">
        <f t="shared" si="13"/>
        <v>40</v>
      </c>
      <c r="AT12" s="18">
        <v>40</v>
      </c>
      <c r="AU12" s="18"/>
      <c r="AV12" s="13">
        <f t="shared" si="14"/>
        <v>0</v>
      </c>
      <c r="AW12" s="18"/>
      <c r="AX12" s="18"/>
      <c r="AY12" s="13">
        <f t="shared" si="15"/>
        <v>0</v>
      </c>
      <c r="AZ12" s="18"/>
      <c r="BA12" s="18"/>
      <c r="BB12" s="19"/>
      <c r="BC12" s="18"/>
      <c r="BD12" s="18"/>
      <c r="BE12" s="18"/>
      <c r="BF12" s="18"/>
      <c r="BG12" s="19">
        <v>520</v>
      </c>
      <c r="BH12" s="18">
        <v>520</v>
      </c>
      <c r="BI12" s="18">
        <v>190</v>
      </c>
      <c r="BJ12" s="18"/>
      <c r="BK12" s="13">
        <f t="shared" si="16"/>
        <v>3233</v>
      </c>
      <c r="BL12" s="18">
        <v>2815</v>
      </c>
      <c r="BM12" s="18">
        <v>418</v>
      </c>
      <c r="BN12" s="18"/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3647</v>
      </c>
      <c r="BZ12" s="18">
        <v>1467</v>
      </c>
      <c r="CA12" s="18">
        <v>50</v>
      </c>
      <c r="CB12" s="18">
        <v>270</v>
      </c>
      <c r="CC12" s="18">
        <v>700</v>
      </c>
      <c r="CD12" s="18">
        <v>1160</v>
      </c>
      <c r="CE12" s="18">
        <v>2</v>
      </c>
      <c r="CF12" s="13">
        <f t="shared" si="19"/>
        <v>844</v>
      </c>
      <c r="CG12" s="18">
        <v>712</v>
      </c>
      <c r="CH12" s="18">
        <v>132</v>
      </c>
      <c r="CI12" s="13">
        <f t="shared" si="20"/>
        <v>0</v>
      </c>
      <c r="CJ12" s="18">
        <v>0</v>
      </c>
      <c r="CK12" s="18">
        <v>0</v>
      </c>
      <c r="CL12" s="13">
        <f t="shared" si="21"/>
        <v>2805</v>
      </c>
      <c r="CM12" s="18">
        <v>2405</v>
      </c>
      <c r="CN12" s="18">
        <v>400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3590</v>
      </c>
      <c r="CS12" s="18">
        <v>740</v>
      </c>
      <c r="CT12" s="18">
        <v>2850</v>
      </c>
      <c r="CU12" s="18"/>
      <c r="CV12" s="20"/>
      <c r="CW12" s="17">
        <f t="shared" si="24"/>
        <v>29077</v>
      </c>
      <c r="CX12" s="13">
        <f t="shared" si="25"/>
        <v>23749</v>
      </c>
      <c r="CY12" s="13">
        <f t="shared" si="26"/>
        <v>5328</v>
      </c>
    </row>
    <row r="13" spans="1:103" ht="31.5" x14ac:dyDescent="0.25">
      <c r="A13" s="12" t="s">
        <v>111</v>
      </c>
      <c r="B13" s="13">
        <f t="shared" si="0"/>
        <v>1140</v>
      </c>
      <c r="C13" s="18">
        <v>1140</v>
      </c>
      <c r="D13" s="18">
        <v>97</v>
      </c>
      <c r="E13" s="18">
        <v>0</v>
      </c>
      <c r="F13" s="13">
        <f t="shared" si="1"/>
        <v>0</v>
      </c>
      <c r="G13" s="18">
        <v>0</v>
      </c>
      <c r="H13" s="18">
        <v>0</v>
      </c>
      <c r="I13" s="13">
        <f t="shared" si="2"/>
        <v>0</v>
      </c>
      <c r="J13" s="18">
        <v>0</v>
      </c>
      <c r="K13" s="18">
        <v>0</v>
      </c>
      <c r="L13" s="13">
        <f t="shared" si="3"/>
        <v>540</v>
      </c>
      <c r="M13" s="18">
        <v>540</v>
      </c>
      <c r="N13" s="18">
        <v>0</v>
      </c>
      <c r="O13" s="13">
        <f t="shared" si="4"/>
        <v>0</v>
      </c>
      <c r="P13" s="18">
        <v>0</v>
      </c>
      <c r="Q13" s="18">
        <v>0</v>
      </c>
      <c r="R13" s="13">
        <f t="shared" si="5"/>
        <v>0</v>
      </c>
      <c r="S13" s="18">
        <v>0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709</v>
      </c>
      <c r="AB13" s="18">
        <v>1503</v>
      </c>
      <c r="AC13" s="18">
        <v>110</v>
      </c>
      <c r="AD13" s="13">
        <f t="shared" si="8"/>
        <v>961</v>
      </c>
      <c r="AE13" s="18">
        <v>786</v>
      </c>
      <c r="AF13" s="18">
        <v>175</v>
      </c>
      <c r="AG13" s="13">
        <f t="shared" si="9"/>
        <v>0</v>
      </c>
      <c r="AH13" s="18">
        <v>0</v>
      </c>
      <c r="AI13" s="18">
        <v>0</v>
      </c>
      <c r="AJ13" s="13">
        <f t="shared" si="10"/>
        <v>751</v>
      </c>
      <c r="AK13" s="18">
        <v>751</v>
      </c>
      <c r="AL13" s="18">
        <v>0</v>
      </c>
      <c r="AM13" s="13">
        <f t="shared" si="11"/>
        <v>433</v>
      </c>
      <c r="AN13" s="18">
        <v>433</v>
      </c>
      <c r="AO13" s="18">
        <v>0</v>
      </c>
      <c r="AP13" s="13">
        <f t="shared" si="12"/>
        <v>0</v>
      </c>
      <c r="AQ13" s="18">
        <v>0</v>
      </c>
      <c r="AR13" s="18">
        <v>0</v>
      </c>
      <c r="AS13" s="13">
        <f t="shared" si="13"/>
        <v>0</v>
      </c>
      <c r="AT13" s="18">
        <v>0</v>
      </c>
      <c r="AU13" s="18">
        <v>0</v>
      </c>
      <c r="AV13" s="13">
        <f t="shared" si="14"/>
        <v>0</v>
      </c>
      <c r="AW13" s="18">
        <v>0</v>
      </c>
      <c r="AX13" s="18">
        <v>0</v>
      </c>
      <c r="AY13" s="13">
        <f t="shared" si="15"/>
        <v>0</v>
      </c>
      <c r="AZ13" s="18">
        <v>0</v>
      </c>
      <c r="BA13" s="18">
        <v>0</v>
      </c>
      <c r="BB13" s="19">
        <v>0</v>
      </c>
      <c r="BC13" s="18">
        <v>0</v>
      </c>
      <c r="BD13" s="18"/>
      <c r="BE13" s="18"/>
      <c r="BF13" s="18">
        <v>0</v>
      </c>
      <c r="BG13" s="19">
        <v>0</v>
      </c>
      <c r="BH13" s="18">
        <v>0</v>
      </c>
      <c r="BI13" s="18"/>
      <c r="BJ13" s="18">
        <v>0</v>
      </c>
      <c r="BK13" s="13">
        <f t="shared" si="16"/>
        <v>1788</v>
      </c>
      <c r="BL13" s="18">
        <v>1720</v>
      </c>
      <c r="BM13" s="18">
        <v>68</v>
      </c>
      <c r="BN13" s="18">
        <v>0</v>
      </c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2135</v>
      </c>
      <c r="BZ13" s="18">
        <v>1065</v>
      </c>
      <c r="CA13" s="18">
        <v>0</v>
      </c>
      <c r="CB13" s="18">
        <v>140</v>
      </c>
      <c r="CC13" s="18">
        <v>549</v>
      </c>
      <c r="CD13" s="18">
        <v>381</v>
      </c>
      <c r="CE13" s="18">
        <v>0</v>
      </c>
      <c r="CF13" s="13">
        <f t="shared" si="19"/>
        <v>0</v>
      </c>
      <c r="CG13" s="18">
        <v>0</v>
      </c>
      <c r="CH13" s="18">
        <v>0</v>
      </c>
      <c r="CI13" s="13">
        <f t="shared" si="20"/>
        <v>0</v>
      </c>
      <c r="CJ13" s="18">
        <v>0</v>
      </c>
      <c r="CK13" s="18">
        <v>0</v>
      </c>
      <c r="CL13" s="13">
        <f t="shared" si="21"/>
        <v>1048</v>
      </c>
      <c r="CM13" s="18">
        <v>1048</v>
      </c>
      <c r="CN13" s="18">
        <v>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1893</v>
      </c>
      <c r="CS13" s="18">
        <v>602</v>
      </c>
      <c r="CT13" s="18">
        <v>1291</v>
      </c>
      <c r="CU13" s="18">
        <v>0</v>
      </c>
      <c r="CV13" s="20"/>
      <c r="CW13" s="17">
        <f t="shared" si="24"/>
        <v>13011</v>
      </c>
      <c r="CX13" s="13">
        <f t="shared" si="25"/>
        <v>10658</v>
      </c>
      <c r="CY13" s="13">
        <f t="shared" si="26"/>
        <v>2353</v>
      </c>
    </row>
    <row r="14" spans="1:103" ht="31.5" x14ac:dyDescent="0.25">
      <c r="A14" s="12" t="s">
        <v>112</v>
      </c>
      <c r="B14" s="13">
        <f t="shared" si="0"/>
        <v>0</v>
      </c>
      <c r="C14" s="18">
        <v>0</v>
      </c>
      <c r="D14" s="18"/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0</v>
      </c>
      <c r="M14" s="18">
        <v>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105</v>
      </c>
      <c r="AB14" s="18">
        <v>345</v>
      </c>
      <c r="AC14" s="18">
        <v>0</v>
      </c>
      <c r="AD14" s="13">
        <f t="shared" si="8"/>
        <v>0</v>
      </c>
      <c r="AE14" s="18">
        <v>0</v>
      </c>
      <c r="AF14" s="18">
        <v>0</v>
      </c>
      <c r="AG14" s="13">
        <f t="shared" si="9"/>
        <v>0</v>
      </c>
      <c r="AH14" s="18">
        <v>0</v>
      </c>
      <c r="AI14" s="18">
        <v>0</v>
      </c>
      <c r="AJ14" s="13">
        <f t="shared" si="10"/>
        <v>0</v>
      </c>
      <c r="AK14" s="18">
        <v>0</v>
      </c>
      <c r="AL14" s="18">
        <v>0</v>
      </c>
      <c r="AM14" s="13">
        <f t="shared" si="11"/>
        <v>0</v>
      </c>
      <c r="AN14" s="18">
        <v>0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9">
        <v>0</v>
      </c>
      <c r="BC14" s="18">
        <v>0</v>
      </c>
      <c r="BD14" s="18"/>
      <c r="BE14" s="18"/>
      <c r="BF14" s="18">
        <v>0</v>
      </c>
      <c r="BG14" s="19">
        <v>0</v>
      </c>
      <c r="BH14" s="18">
        <v>0</v>
      </c>
      <c r="BI14" s="18"/>
      <c r="BJ14" s="18">
        <v>0</v>
      </c>
      <c r="BK14" s="13">
        <f t="shared" si="16"/>
        <v>135</v>
      </c>
      <c r="BL14" s="18">
        <v>135</v>
      </c>
      <c r="BM14" s="18">
        <v>0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92</v>
      </c>
      <c r="BZ14" s="18">
        <v>46</v>
      </c>
      <c r="CA14" s="18">
        <v>0</v>
      </c>
      <c r="CB14" s="18">
        <v>0</v>
      </c>
      <c r="CC14" s="18">
        <v>46</v>
      </c>
      <c r="CD14" s="18">
        <v>0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0</v>
      </c>
      <c r="CM14" s="18">
        <v>0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0</v>
      </c>
      <c r="CS14" s="18">
        <v>0</v>
      </c>
      <c r="CT14" s="18">
        <v>0</v>
      </c>
      <c r="CU14" s="18">
        <v>0</v>
      </c>
      <c r="CV14" s="20"/>
      <c r="CW14" s="17">
        <f t="shared" si="24"/>
        <v>677</v>
      </c>
      <c r="CX14" s="13">
        <f t="shared" si="25"/>
        <v>572</v>
      </c>
      <c r="CY14" s="13">
        <f t="shared" si="26"/>
        <v>105</v>
      </c>
    </row>
    <row r="15" spans="1:103" ht="33" customHeight="1" x14ac:dyDescent="0.25">
      <c r="A15" s="12" t="s">
        <v>113</v>
      </c>
      <c r="B15" s="13">
        <f t="shared" si="0"/>
        <v>818</v>
      </c>
      <c r="C15" s="18">
        <v>818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496</v>
      </c>
      <c r="AB15" s="18">
        <v>1636</v>
      </c>
      <c r="AC15" s="18">
        <v>154</v>
      </c>
      <c r="AD15" s="13">
        <f t="shared" si="8"/>
        <v>763</v>
      </c>
      <c r="AE15" s="18">
        <v>673</v>
      </c>
      <c r="AF15" s="18">
        <v>90</v>
      </c>
      <c r="AG15" s="13">
        <f t="shared" si="9"/>
        <v>0</v>
      </c>
      <c r="AH15" s="18">
        <v>0</v>
      </c>
      <c r="AI15" s="18">
        <v>0</v>
      </c>
      <c r="AJ15" s="13">
        <f t="shared" si="10"/>
        <v>530</v>
      </c>
      <c r="AK15" s="18">
        <v>530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9">
        <v>0</v>
      </c>
      <c r="BC15" s="18">
        <v>0</v>
      </c>
      <c r="BD15" s="18"/>
      <c r="BE15" s="18"/>
      <c r="BF15" s="18">
        <v>0</v>
      </c>
      <c r="BG15" s="19">
        <v>0</v>
      </c>
      <c r="BH15" s="18">
        <v>0</v>
      </c>
      <c r="BI15" s="18"/>
      <c r="BJ15" s="18">
        <v>0</v>
      </c>
      <c r="BK15" s="13">
        <f t="shared" si="16"/>
        <v>1740</v>
      </c>
      <c r="BL15" s="18">
        <v>1672</v>
      </c>
      <c r="BM15" s="18">
        <v>68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1231</v>
      </c>
      <c r="BZ15" s="18">
        <v>414</v>
      </c>
      <c r="CA15" s="18">
        <v>30</v>
      </c>
      <c r="CB15" s="18">
        <v>0</v>
      </c>
      <c r="CC15" s="18">
        <v>352</v>
      </c>
      <c r="CD15" s="18">
        <v>435</v>
      </c>
      <c r="CE15" s="18">
        <v>1</v>
      </c>
      <c r="CF15" s="13">
        <f t="shared" si="19"/>
        <v>487</v>
      </c>
      <c r="CG15" s="18">
        <v>407</v>
      </c>
      <c r="CH15" s="18">
        <v>80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839</v>
      </c>
      <c r="CM15" s="18">
        <v>839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1810</v>
      </c>
      <c r="CS15" s="18">
        <v>1135</v>
      </c>
      <c r="CT15" s="18">
        <v>675</v>
      </c>
      <c r="CU15" s="18">
        <v>0</v>
      </c>
      <c r="CV15" s="20"/>
      <c r="CW15" s="17">
        <f t="shared" si="24"/>
        <v>10505</v>
      </c>
      <c r="CX15" s="13">
        <f t="shared" si="25"/>
        <v>8912</v>
      </c>
      <c r="CY15" s="13">
        <f t="shared" si="26"/>
        <v>1593</v>
      </c>
    </row>
    <row r="16" spans="1:103" ht="31.5" x14ac:dyDescent="0.25">
      <c r="A16" s="12" t="s">
        <v>114</v>
      </c>
      <c r="B16" s="13">
        <f t="shared" si="0"/>
        <v>0</v>
      </c>
      <c r="C16" s="18">
        <v>0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76</v>
      </c>
      <c r="AB16" s="18">
        <v>290</v>
      </c>
      <c r="AC16" s="18">
        <v>0</v>
      </c>
      <c r="AD16" s="13">
        <f t="shared" si="8"/>
        <v>0</v>
      </c>
      <c r="AE16" s="18">
        <v>0</v>
      </c>
      <c r="AF16" s="18">
        <v>0</v>
      </c>
      <c r="AG16" s="13">
        <f t="shared" si="9"/>
        <v>0</v>
      </c>
      <c r="AH16" s="18">
        <v>0</v>
      </c>
      <c r="AI16" s="18">
        <v>0</v>
      </c>
      <c r="AJ16" s="13">
        <f t="shared" si="10"/>
        <v>0</v>
      </c>
      <c r="AK16" s="18">
        <v>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9">
        <v>0</v>
      </c>
      <c r="BC16" s="18">
        <v>0</v>
      </c>
      <c r="BD16" s="18"/>
      <c r="BE16" s="18"/>
      <c r="BF16" s="18">
        <v>0</v>
      </c>
      <c r="BG16" s="19">
        <v>0</v>
      </c>
      <c r="BH16" s="18">
        <v>0</v>
      </c>
      <c r="BI16" s="18"/>
      <c r="BJ16" s="18">
        <v>0</v>
      </c>
      <c r="BK16" s="13">
        <f t="shared" si="16"/>
        <v>221</v>
      </c>
      <c r="BL16" s="18">
        <v>221</v>
      </c>
      <c r="BM16" s="18">
        <v>0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36</v>
      </c>
      <c r="BZ16" s="18">
        <v>36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3">
        <f t="shared" si="19"/>
        <v>0</v>
      </c>
      <c r="CG16" s="18">
        <v>0</v>
      </c>
      <c r="CH16" s="18">
        <v>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0</v>
      </c>
      <c r="CM16" s="18">
        <v>0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0</v>
      </c>
      <c r="CS16" s="18">
        <v>0</v>
      </c>
      <c r="CT16" s="18">
        <v>0</v>
      </c>
      <c r="CU16" s="18">
        <v>0</v>
      </c>
      <c r="CV16" s="20"/>
      <c r="CW16" s="17">
        <f t="shared" si="24"/>
        <v>623</v>
      </c>
      <c r="CX16" s="13">
        <f t="shared" si="25"/>
        <v>547</v>
      </c>
      <c r="CY16" s="13">
        <f t="shared" si="26"/>
        <v>76</v>
      </c>
    </row>
    <row r="17" spans="1:103" ht="31.5" x14ac:dyDescent="0.25">
      <c r="A17" s="12" t="s">
        <v>115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295</v>
      </c>
      <c r="AB17" s="18">
        <v>658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9">
        <v>0</v>
      </c>
      <c r="BC17" s="18">
        <v>0</v>
      </c>
      <c r="BD17" s="18"/>
      <c r="BE17" s="18"/>
      <c r="BF17" s="18">
        <v>0</v>
      </c>
      <c r="BG17" s="19">
        <v>0</v>
      </c>
      <c r="BH17" s="18">
        <v>0</v>
      </c>
      <c r="BI17" s="18"/>
      <c r="BJ17" s="18">
        <v>0</v>
      </c>
      <c r="BK17" s="13">
        <f t="shared" si="16"/>
        <v>265</v>
      </c>
      <c r="BL17" s="18">
        <v>265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140</v>
      </c>
      <c r="BZ17" s="18">
        <v>140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316</v>
      </c>
      <c r="CS17" s="18">
        <v>158</v>
      </c>
      <c r="CT17" s="18">
        <v>158</v>
      </c>
      <c r="CU17" s="18">
        <v>0</v>
      </c>
      <c r="CV17" s="20"/>
      <c r="CW17" s="17">
        <f t="shared" si="24"/>
        <v>1674</v>
      </c>
      <c r="CX17" s="13">
        <f t="shared" si="25"/>
        <v>1221</v>
      </c>
      <c r="CY17" s="13">
        <f t="shared" si="26"/>
        <v>453</v>
      </c>
    </row>
    <row r="18" spans="1:103" ht="31.5" x14ac:dyDescent="0.25">
      <c r="A18" s="12" t="s">
        <v>116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204</v>
      </c>
      <c r="AB18" s="18">
        <v>411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9">
        <v>0</v>
      </c>
      <c r="BC18" s="18">
        <v>0</v>
      </c>
      <c r="BD18" s="18"/>
      <c r="BE18" s="18"/>
      <c r="BF18" s="18">
        <v>0</v>
      </c>
      <c r="BG18" s="19">
        <v>0</v>
      </c>
      <c r="BH18" s="18">
        <v>0</v>
      </c>
      <c r="BI18" s="18"/>
      <c r="BJ18" s="18">
        <v>0</v>
      </c>
      <c r="BK18" s="13">
        <f t="shared" si="16"/>
        <v>240</v>
      </c>
      <c r="BL18" s="18">
        <v>240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81</v>
      </c>
      <c r="BZ18" s="18">
        <v>81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0</v>
      </c>
      <c r="CS18" s="18">
        <v>0</v>
      </c>
      <c r="CT18" s="18">
        <v>0</v>
      </c>
      <c r="CU18" s="18">
        <v>0</v>
      </c>
      <c r="CV18" s="20"/>
      <c r="CW18" s="17">
        <f t="shared" si="24"/>
        <v>936</v>
      </c>
      <c r="CX18" s="13">
        <f t="shared" si="25"/>
        <v>732</v>
      </c>
      <c r="CY18" s="13">
        <f t="shared" si="26"/>
        <v>204</v>
      </c>
    </row>
    <row r="19" spans="1:103" ht="31.5" x14ac:dyDescent="0.25">
      <c r="A19" s="12" t="s">
        <v>117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177</v>
      </c>
      <c r="AB19" s="18">
        <v>427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9">
        <v>0</v>
      </c>
      <c r="BC19" s="18">
        <v>0</v>
      </c>
      <c r="BD19" s="18"/>
      <c r="BE19" s="18"/>
      <c r="BF19" s="18">
        <v>0</v>
      </c>
      <c r="BG19" s="19">
        <v>0</v>
      </c>
      <c r="BH19" s="18">
        <v>0</v>
      </c>
      <c r="BI19" s="18"/>
      <c r="BJ19" s="18">
        <v>0</v>
      </c>
      <c r="BK19" s="13">
        <f t="shared" si="16"/>
        <v>306</v>
      </c>
      <c r="BL19" s="18">
        <v>306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46</v>
      </c>
      <c r="BZ19" s="18">
        <v>46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216</v>
      </c>
      <c r="CS19" s="18">
        <v>90</v>
      </c>
      <c r="CT19" s="18">
        <v>126</v>
      </c>
      <c r="CU19" s="18">
        <v>0</v>
      </c>
      <c r="CV19" s="20"/>
      <c r="CW19" s="17">
        <f t="shared" si="24"/>
        <v>1172</v>
      </c>
      <c r="CX19" s="13">
        <f t="shared" si="25"/>
        <v>869</v>
      </c>
      <c r="CY19" s="13">
        <f t="shared" si="26"/>
        <v>303</v>
      </c>
    </row>
    <row r="20" spans="1:103" ht="31.5" x14ac:dyDescent="0.25">
      <c r="A20" s="12" t="s">
        <v>118</v>
      </c>
      <c r="B20" s="13">
        <f t="shared" si="0"/>
        <v>465</v>
      </c>
      <c r="C20" s="18">
        <v>465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528</v>
      </c>
      <c r="AB20" s="18">
        <v>779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9">
        <v>0</v>
      </c>
      <c r="BC20" s="18">
        <v>0</v>
      </c>
      <c r="BD20" s="18"/>
      <c r="BE20" s="18"/>
      <c r="BF20" s="18">
        <v>0</v>
      </c>
      <c r="BG20" s="19">
        <v>0</v>
      </c>
      <c r="BH20" s="18">
        <v>0</v>
      </c>
      <c r="BI20" s="18"/>
      <c r="BJ20" s="18">
        <v>0</v>
      </c>
      <c r="BK20" s="13">
        <f t="shared" si="16"/>
        <v>742</v>
      </c>
      <c r="BL20" s="18">
        <v>742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718</v>
      </c>
      <c r="BZ20" s="18">
        <v>242</v>
      </c>
      <c r="CA20" s="18">
        <v>0</v>
      </c>
      <c r="CB20" s="18">
        <v>168</v>
      </c>
      <c r="CC20" s="18">
        <v>168</v>
      </c>
      <c r="CD20" s="18">
        <v>140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412</v>
      </c>
      <c r="CM20" s="18">
        <v>412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0</v>
      </c>
      <c r="CS20" s="18">
        <v>0</v>
      </c>
      <c r="CT20" s="18">
        <v>0</v>
      </c>
      <c r="CU20" s="18">
        <v>0</v>
      </c>
      <c r="CV20" s="20"/>
      <c r="CW20" s="17">
        <f t="shared" si="24"/>
        <v>3644</v>
      </c>
      <c r="CX20" s="13">
        <f t="shared" si="25"/>
        <v>3116</v>
      </c>
      <c r="CY20" s="13">
        <f t="shared" si="26"/>
        <v>528</v>
      </c>
    </row>
    <row r="21" spans="1:103" ht="31.5" x14ac:dyDescent="0.25">
      <c r="A21" s="12" t="s">
        <v>119</v>
      </c>
      <c r="B21" s="13">
        <f t="shared" si="0"/>
        <v>0</v>
      </c>
      <c r="C21" s="18">
        <v>0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76</v>
      </c>
      <c r="AB21" s="18">
        <v>357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9">
        <v>0</v>
      </c>
      <c r="BC21" s="18">
        <v>0</v>
      </c>
      <c r="BD21" s="18"/>
      <c r="BE21" s="18"/>
      <c r="BF21" s="18">
        <v>0</v>
      </c>
      <c r="BG21" s="19">
        <v>0</v>
      </c>
      <c r="BH21" s="18">
        <v>0</v>
      </c>
      <c r="BI21" s="18"/>
      <c r="BJ21" s="18">
        <v>0</v>
      </c>
      <c r="BK21" s="13">
        <f t="shared" si="16"/>
        <v>318</v>
      </c>
      <c r="BL21" s="18">
        <v>318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96</v>
      </c>
      <c r="BZ21" s="18">
        <v>48</v>
      </c>
      <c r="CA21" s="18">
        <v>0</v>
      </c>
      <c r="CB21" s="18">
        <v>48</v>
      </c>
      <c r="CC21" s="18">
        <v>0</v>
      </c>
      <c r="CD21" s="18">
        <v>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0</v>
      </c>
      <c r="CM21" s="18">
        <v>0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126</v>
      </c>
      <c r="CS21" s="18">
        <v>89</v>
      </c>
      <c r="CT21" s="18">
        <v>37</v>
      </c>
      <c r="CU21" s="18">
        <v>0</v>
      </c>
      <c r="CV21" s="20"/>
      <c r="CW21" s="17">
        <f t="shared" si="24"/>
        <v>973</v>
      </c>
      <c r="CX21" s="13">
        <f t="shared" si="25"/>
        <v>860</v>
      </c>
      <c r="CY21" s="13">
        <f t="shared" si="26"/>
        <v>113</v>
      </c>
    </row>
    <row r="22" spans="1:103" ht="31.5" x14ac:dyDescent="0.25">
      <c r="A22" s="12" t="s">
        <v>120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383</v>
      </c>
      <c r="AB22" s="18">
        <v>799</v>
      </c>
      <c r="AC22" s="18">
        <v>0</v>
      </c>
      <c r="AD22" s="13">
        <f t="shared" si="8"/>
        <v>373</v>
      </c>
      <c r="AE22" s="18">
        <v>373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9">
        <v>0</v>
      </c>
      <c r="BC22" s="18">
        <v>0</v>
      </c>
      <c r="BD22" s="18"/>
      <c r="BE22" s="18"/>
      <c r="BF22" s="18">
        <v>0</v>
      </c>
      <c r="BG22" s="19">
        <v>0</v>
      </c>
      <c r="BH22" s="18">
        <v>0</v>
      </c>
      <c r="BI22" s="18"/>
      <c r="BJ22" s="18">
        <v>0</v>
      </c>
      <c r="BK22" s="13">
        <f t="shared" si="16"/>
        <v>682</v>
      </c>
      <c r="BL22" s="18">
        <v>682</v>
      </c>
      <c r="BM22" s="18">
        <v>0</v>
      </c>
      <c r="BN22" s="18"/>
      <c r="BO22" s="18"/>
      <c r="BP22" s="13">
        <f t="shared" si="17"/>
        <v>0</v>
      </c>
      <c r="BQ22" s="19"/>
      <c r="BR22" s="19"/>
      <c r="BS22" s="19"/>
      <c r="BT22" s="19"/>
      <c r="BU22" s="19"/>
      <c r="BV22" s="19"/>
      <c r="BW22" s="18"/>
      <c r="BX22" s="18"/>
      <c r="BY22" s="13">
        <f t="shared" si="18"/>
        <v>343</v>
      </c>
      <c r="BZ22" s="18">
        <v>225</v>
      </c>
      <c r="CA22" s="18"/>
      <c r="CB22" s="18"/>
      <c r="CC22" s="18">
        <v>118</v>
      </c>
      <c r="CD22" s="18"/>
      <c r="CE22" s="18"/>
      <c r="CF22" s="13">
        <f t="shared" si="19"/>
        <v>0</v>
      </c>
      <c r="CG22" s="18"/>
      <c r="CH22" s="18"/>
      <c r="CI22" s="13">
        <f t="shared" si="20"/>
        <v>0</v>
      </c>
      <c r="CJ22" s="18"/>
      <c r="CK22" s="18"/>
      <c r="CL22" s="13">
        <f t="shared" si="21"/>
        <v>0</v>
      </c>
      <c r="CM22" s="18"/>
      <c r="CN22" s="18"/>
      <c r="CO22" s="13">
        <f t="shared" si="22"/>
        <v>0</v>
      </c>
      <c r="CP22" s="18"/>
      <c r="CQ22" s="18"/>
      <c r="CR22" s="13">
        <f t="shared" si="23"/>
        <v>0</v>
      </c>
      <c r="CS22" s="18"/>
      <c r="CT22" s="18"/>
      <c r="CU22" s="18"/>
      <c r="CV22" s="20"/>
      <c r="CW22" s="17">
        <f t="shared" si="24"/>
        <v>2580</v>
      </c>
      <c r="CX22" s="13">
        <f t="shared" si="25"/>
        <v>2197</v>
      </c>
      <c r="CY22" s="13">
        <f t="shared" si="26"/>
        <v>383</v>
      </c>
    </row>
    <row r="23" spans="1:103" ht="47.25" x14ac:dyDescent="0.25">
      <c r="A23" s="12" t="s">
        <v>121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388</v>
      </c>
      <c r="AB23" s="18">
        <v>793</v>
      </c>
      <c r="AC23" s="18">
        <v>0</v>
      </c>
      <c r="AD23" s="13">
        <f t="shared" si="8"/>
        <v>0</v>
      </c>
      <c r="AE23" s="18">
        <v>0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9">
        <v>0</v>
      </c>
      <c r="BC23" s="18">
        <v>0</v>
      </c>
      <c r="BD23" s="18"/>
      <c r="BE23" s="18"/>
      <c r="BF23" s="18">
        <v>0</v>
      </c>
      <c r="BG23" s="19">
        <v>0</v>
      </c>
      <c r="BH23" s="18">
        <v>0</v>
      </c>
      <c r="BI23" s="18"/>
      <c r="BJ23" s="18">
        <v>0</v>
      </c>
      <c r="BK23" s="13">
        <f t="shared" si="16"/>
        <v>742</v>
      </c>
      <c r="BL23" s="18">
        <v>725</v>
      </c>
      <c r="BM23" s="18">
        <v>17</v>
      </c>
      <c r="BN23" s="18">
        <v>0</v>
      </c>
      <c r="BO23" s="18">
        <v>0</v>
      </c>
      <c r="BP23" s="13">
        <f t="shared" si="17"/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8">
        <v>0</v>
      </c>
      <c r="BX23" s="18">
        <v>0</v>
      </c>
      <c r="BY23" s="13">
        <f t="shared" si="18"/>
        <v>403</v>
      </c>
      <c r="BZ23" s="18">
        <v>353</v>
      </c>
      <c r="CA23" s="18">
        <v>0</v>
      </c>
      <c r="CB23" s="18">
        <v>47</v>
      </c>
      <c r="CC23" s="18">
        <v>0</v>
      </c>
      <c r="CD23" s="18">
        <v>3</v>
      </c>
      <c r="CE23" s="18">
        <v>0</v>
      </c>
      <c r="CF23" s="13">
        <f t="shared" si="19"/>
        <v>0</v>
      </c>
      <c r="CG23" s="18">
        <v>0</v>
      </c>
      <c r="CH23" s="18">
        <v>0</v>
      </c>
      <c r="CI23" s="13">
        <f t="shared" si="20"/>
        <v>0</v>
      </c>
      <c r="CJ23" s="18">
        <v>0</v>
      </c>
      <c r="CK23" s="18">
        <v>0</v>
      </c>
      <c r="CL23" s="13">
        <f t="shared" si="21"/>
        <v>0</v>
      </c>
      <c r="CM23" s="18">
        <v>0</v>
      </c>
      <c r="CN23" s="18">
        <v>0</v>
      </c>
      <c r="CO23" s="13">
        <f t="shared" si="22"/>
        <v>0</v>
      </c>
      <c r="CP23" s="18">
        <v>0</v>
      </c>
      <c r="CQ23" s="18">
        <v>0</v>
      </c>
      <c r="CR23" s="13">
        <f t="shared" si="23"/>
        <v>606</v>
      </c>
      <c r="CS23" s="18">
        <v>310</v>
      </c>
      <c r="CT23" s="18">
        <v>296</v>
      </c>
      <c r="CU23" s="18">
        <v>0</v>
      </c>
      <c r="CV23" s="20"/>
      <c r="CW23" s="17">
        <f t="shared" si="24"/>
        <v>2932</v>
      </c>
      <c r="CX23" s="13">
        <f t="shared" si="25"/>
        <v>2231</v>
      </c>
      <c r="CY23" s="13">
        <f t="shared" si="26"/>
        <v>701</v>
      </c>
    </row>
    <row r="24" spans="1:103" ht="31.5" x14ac:dyDescent="0.25">
      <c r="A24" s="12" t="s">
        <v>122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170</v>
      </c>
      <c r="AB24" s="18">
        <v>1226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9">
        <v>0</v>
      </c>
      <c r="BC24" s="18">
        <v>0</v>
      </c>
      <c r="BD24" s="18"/>
      <c r="BE24" s="18"/>
      <c r="BF24" s="18">
        <v>0</v>
      </c>
      <c r="BG24" s="19">
        <v>0</v>
      </c>
      <c r="BH24" s="18">
        <v>0</v>
      </c>
      <c r="BI24" s="18"/>
      <c r="BJ24" s="18">
        <v>0</v>
      </c>
      <c r="BK24" s="13">
        <f t="shared" si="16"/>
        <v>550</v>
      </c>
      <c r="BL24" s="18">
        <v>550</v>
      </c>
      <c r="BM24" s="18">
        <v>0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388</v>
      </c>
      <c r="BZ24" s="18">
        <v>242</v>
      </c>
      <c r="CA24" s="18">
        <v>0</v>
      </c>
      <c r="CB24" s="18">
        <v>91</v>
      </c>
      <c r="CC24" s="18">
        <v>47</v>
      </c>
      <c r="CD24" s="18">
        <v>8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243</v>
      </c>
      <c r="CS24" s="18">
        <v>160</v>
      </c>
      <c r="CT24" s="18">
        <v>83</v>
      </c>
      <c r="CU24" s="18">
        <v>0</v>
      </c>
      <c r="CV24" s="20"/>
      <c r="CW24" s="17">
        <f t="shared" si="24"/>
        <v>2577</v>
      </c>
      <c r="CX24" s="13">
        <f t="shared" si="25"/>
        <v>2324</v>
      </c>
      <c r="CY24" s="13">
        <f t="shared" si="26"/>
        <v>253</v>
      </c>
    </row>
    <row r="25" spans="1:103" ht="47.25" x14ac:dyDescent="0.25">
      <c r="A25" s="12" t="s">
        <v>123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157</v>
      </c>
      <c r="AB25" s="18">
        <v>341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9">
        <v>0</v>
      </c>
      <c r="BC25" s="18">
        <v>0</v>
      </c>
      <c r="BD25" s="18"/>
      <c r="BE25" s="18"/>
      <c r="BF25" s="18">
        <v>0</v>
      </c>
      <c r="BG25" s="19">
        <v>0</v>
      </c>
      <c r="BH25" s="18">
        <v>0</v>
      </c>
      <c r="BI25" s="18"/>
      <c r="BJ25" s="18">
        <v>0</v>
      </c>
      <c r="BK25" s="13">
        <f t="shared" si="16"/>
        <v>279</v>
      </c>
      <c r="BL25" s="18">
        <v>279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105</v>
      </c>
      <c r="BZ25" s="18">
        <v>69</v>
      </c>
      <c r="CA25" s="18">
        <v>0</v>
      </c>
      <c r="CB25" s="18">
        <v>0</v>
      </c>
      <c r="CC25" s="18">
        <v>36</v>
      </c>
      <c r="CD25" s="18">
        <v>0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0</v>
      </c>
      <c r="CS25" s="18">
        <v>0</v>
      </c>
      <c r="CT25" s="18">
        <v>0</v>
      </c>
      <c r="CU25" s="18">
        <v>0</v>
      </c>
      <c r="CV25" s="20"/>
      <c r="CW25" s="17">
        <f t="shared" si="24"/>
        <v>882</v>
      </c>
      <c r="CX25" s="13">
        <f t="shared" si="25"/>
        <v>725</v>
      </c>
      <c r="CY25" s="13">
        <f t="shared" si="26"/>
        <v>157</v>
      </c>
    </row>
    <row r="26" spans="1:103" ht="31.5" x14ac:dyDescent="0.25">
      <c r="A26" s="12" t="s">
        <v>124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95</v>
      </c>
      <c r="AB26" s="18">
        <v>610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9">
        <v>0</v>
      </c>
      <c r="BC26" s="18">
        <v>0</v>
      </c>
      <c r="BD26" s="18"/>
      <c r="BE26" s="18"/>
      <c r="BF26" s="18">
        <v>0</v>
      </c>
      <c r="BG26" s="19">
        <v>0</v>
      </c>
      <c r="BH26" s="18">
        <v>0</v>
      </c>
      <c r="BI26" s="18"/>
      <c r="BJ26" s="18">
        <v>0</v>
      </c>
      <c r="BK26" s="13">
        <f t="shared" si="16"/>
        <v>405</v>
      </c>
      <c r="BL26" s="18">
        <v>405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152</v>
      </c>
      <c r="BZ26" s="18">
        <v>77</v>
      </c>
      <c r="CA26" s="18">
        <v>0</v>
      </c>
      <c r="CB26" s="18">
        <v>37</v>
      </c>
      <c r="CC26" s="18">
        <v>38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282</v>
      </c>
      <c r="CS26" s="18">
        <v>113</v>
      </c>
      <c r="CT26" s="18">
        <v>169</v>
      </c>
      <c r="CU26" s="18">
        <v>0</v>
      </c>
      <c r="CV26" s="20"/>
      <c r="CW26" s="17">
        <f t="shared" si="24"/>
        <v>1544</v>
      </c>
      <c r="CX26" s="13">
        <f t="shared" si="25"/>
        <v>1280</v>
      </c>
      <c r="CY26" s="13">
        <f t="shared" si="26"/>
        <v>264</v>
      </c>
    </row>
    <row r="27" spans="1:103" ht="31.5" x14ac:dyDescent="0.25">
      <c r="A27" s="12" t="s">
        <v>125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298</v>
      </c>
      <c r="AB27" s="18">
        <v>1207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9">
        <v>0</v>
      </c>
      <c r="BC27" s="18">
        <v>0</v>
      </c>
      <c r="BD27" s="18"/>
      <c r="BE27" s="18"/>
      <c r="BF27" s="18">
        <v>0</v>
      </c>
      <c r="BG27" s="19">
        <v>0</v>
      </c>
      <c r="BH27" s="18">
        <v>0</v>
      </c>
      <c r="BI27" s="18"/>
      <c r="BJ27" s="18">
        <v>0</v>
      </c>
      <c r="BK27" s="13">
        <f t="shared" si="16"/>
        <v>720</v>
      </c>
      <c r="BL27" s="18">
        <v>720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375</v>
      </c>
      <c r="BZ27" s="18">
        <v>272</v>
      </c>
      <c r="CA27" s="18">
        <v>0</v>
      </c>
      <c r="CB27" s="18">
        <v>103</v>
      </c>
      <c r="CC27" s="18">
        <v>0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798</v>
      </c>
      <c r="CS27" s="18">
        <v>308</v>
      </c>
      <c r="CT27" s="18">
        <v>490</v>
      </c>
      <c r="CU27" s="18">
        <v>0</v>
      </c>
      <c r="CV27" s="20"/>
      <c r="CW27" s="17">
        <f t="shared" si="24"/>
        <v>3398</v>
      </c>
      <c r="CX27" s="13">
        <f t="shared" si="25"/>
        <v>2610</v>
      </c>
      <c r="CY27" s="13">
        <f t="shared" si="26"/>
        <v>788</v>
      </c>
    </row>
    <row r="28" spans="1:103" ht="31.5" x14ac:dyDescent="0.25">
      <c r="A28" s="12" t="s">
        <v>126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89</v>
      </c>
      <c r="AB28" s="18">
        <v>648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9">
        <v>0</v>
      </c>
      <c r="BC28" s="18">
        <v>0</v>
      </c>
      <c r="BD28" s="18"/>
      <c r="BE28" s="18"/>
      <c r="BF28" s="18">
        <v>0</v>
      </c>
      <c r="BG28" s="19">
        <v>0</v>
      </c>
      <c r="BH28" s="18">
        <v>0</v>
      </c>
      <c r="BI28" s="18"/>
      <c r="BJ28" s="18">
        <v>0</v>
      </c>
      <c r="BK28" s="13">
        <f t="shared" si="16"/>
        <v>0</v>
      </c>
      <c r="BL28" s="18">
        <v>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16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0</v>
      </c>
      <c r="CS28" s="18">
        <v>0</v>
      </c>
      <c r="CT28" s="18">
        <v>0</v>
      </c>
      <c r="CU28" s="18">
        <v>0</v>
      </c>
      <c r="CV28" s="20"/>
      <c r="CW28" s="17">
        <f t="shared" si="24"/>
        <v>753</v>
      </c>
      <c r="CX28" s="13">
        <f t="shared" si="25"/>
        <v>664</v>
      </c>
      <c r="CY28" s="13">
        <f t="shared" si="26"/>
        <v>89</v>
      </c>
    </row>
    <row r="29" spans="1:103" ht="31.5" x14ac:dyDescent="0.25">
      <c r="A29" s="12" t="s">
        <v>127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v>335</v>
      </c>
      <c r="AB29" s="18">
        <v>917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9">
        <v>0</v>
      </c>
      <c r="BC29" s="18">
        <v>0</v>
      </c>
      <c r="BD29" s="18"/>
      <c r="BE29" s="18"/>
      <c r="BF29" s="18">
        <v>0</v>
      </c>
      <c r="BG29" s="19">
        <v>0</v>
      </c>
      <c r="BH29" s="18">
        <v>0</v>
      </c>
      <c r="BI29" s="18"/>
      <c r="BJ29" s="18">
        <v>0</v>
      </c>
      <c r="BK29" s="13">
        <f t="shared" si="16"/>
        <v>500</v>
      </c>
      <c r="BL29" s="18">
        <v>465</v>
      </c>
      <c r="BM29" s="18">
        <v>35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307</v>
      </c>
      <c r="BZ29" s="18">
        <v>165</v>
      </c>
      <c r="CA29" s="18">
        <v>0</v>
      </c>
      <c r="CB29" s="18">
        <v>46</v>
      </c>
      <c r="CC29" s="18">
        <v>91</v>
      </c>
      <c r="CD29" s="18">
        <v>5</v>
      </c>
      <c r="CE29" s="18"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340</v>
      </c>
      <c r="CS29" s="18">
        <v>170</v>
      </c>
      <c r="CT29" s="18">
        <v>170</v>
      </c>
      <c r="CU29" s="18">
        <v>0</v>
      </c>
      <c r="CV29" s="20"/>
      <c r="CW29" s="17">
        <f t="shared" si="24"/>
        <v>2399</v>
      </c>
      <c r="CX29" s="13">
        <f t="shared" si="25"/>
        <v>1859</v>
      </c>
      <c r="CY29" s="13">
        <f t="shared" si="26"/>
        <v>540</v>
      </c>
    </row>
    <row r="30" spans="1:103" ht="31.5" x14ac:dyDescent="0.25">
      <c r="A30" s="12" t="s">
        <v>128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205</v>
      </c>
      <c r="AB30" s="18">
        <v>584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9">
        <v>0</v>
      </c>
      <c r="BC30" s="18">
        <v>0</v>
      </c>
      <c r="BD30" s="18"/>
      <c r="BE30" s="18"/>
      <c r="BF30" s="18">
        <v>0</v>
      </c>
      <c r="BG30" s="19">
        <v>0</v>
      </c>
      <c r="BH30" s="18">
        <v>0</v>
      </c>
      <c r="BI30" s="18"/>
      <c r="BJ30" s="18">
        <v>0</v>
      </c>
      <c r="BK30" s="13">
        <f t="shared" si="16"/>
        <v>270</v>
      </c>
      <c r="BL30" s="18">
        <v>270</v>
      </c>
      <c r="BM30" s="18">
        <v>0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143</v>
      </c>
      <c r="BZ30" s="18">
        <v>98</v>
      </c>
      <c r="CA30" s="18">
        <v>0</v>
      </c>
      <c r="CB30" s="18">
        <v>41</v>
      </c>
      <c r="CC30" s="18">
        <v>0</v>
      </c>
      <c r="CD30" s="18">
        <v>4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247</v>
      </c>
      <c r="CS30" s="18">
        <v>67</v>
      </c>
      <c r="CT30" s="18">
        <v>180</v>
      </c>
      <c r="CU30" s="18">
        <v>0</v>
      </c>
      <c r="CV30" s="20"/>
      <c r="CW30" s="17">
        <f t="shared" si="24"/>
        <v>1449</v>
      </c>
      <c r="CX30" s="13">
        <f t="shared" si="25"/>
        <v>1064</v>
      </c>
      <c r="CY30" s="13">
        <f t="shared" si="26"/>
        <v>385</v>
      </c>
    </row>
    <row r="31" spans="1:103" ht="31.5" x14ac:dyDescent="0.25">
      <c r="A31" s="12" t="s">
        <v>129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270</v>
      </c>
      <c r="AB31" s="18">
        <v>488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9">
        <v>0</v>
      </c>
      <c r="BC31" s="18">
        <v>0</v>
      </c>
      <c r="BD31" s="18"/>
      <c r="BE31" s="18"/>
      <c r="BF31" s="18">
        <v>0</v>
      </c>
      <c r="BG31" s="19">
        <v>0</v>
      </c>
      <c r="BH31" s="18">
        <v>0</v>
      </c>
      <c r="BI31" s="18"/>
      <c r="BJ31" s="18">
        <v>0</v>
      </c>
      <c r="BK31" s="13">
        <f t="shared" si="16"/>
        <v>109</v>
      </c>
      <c r="BL31" s="18">
        <v>109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138</v>
      </c>
      <c r="BZ31" s="18">
        <v>77</v>
      </c>
      <c r="CA31" s="18">
        <v>0</v>
      </c>
      <c r="CB31" s="18">
        <v>31</v>
      </c>
      <c r="CC31" s="18">
        <v>30</v>
      </c>
      <c r="CD31" s="18">
        <v>0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343</v>
      </c>
      <c r="CS31" s="18">
        <v>173</v>
      </c>
      <c r="CT31" s="18">
        <v>170</v>
      </c>
      <c r="CU31" s="18">
        <v>0</v>
      </c>
      <c r="CV31" s="20"/>
      <c r="CW31" s="17">
        <f t="shared" si="24"/>
        <v>1348</v>
      </c>
      <c r="CX31" s="13">
        <f t="shared" si="25"/>
        <v>908</v>
      </c>
      <c r="CY31" s="13">
        <f t="shared" si="26"/>
        <v>440</v>
      </c>
    </row>
    <row r="32" spans="1:103" ht="31.5" x14ac:dyDescent="0.25">
      <c r="A32" s="12" t="s">
        <v>130</v>
      </c>
      <c r="B32" s="13">
        <f t="shared" si="0"/>
        <v>442</v>
      </c>
      <c r="C32" s="18">
        <v>442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108</v>
      </c>
      <c r="AB32" s="18">
        <v>646</v>
      </c>
      <c r="AC32" s="18">
        <v>0</v>
      </c>
      <c r="AD32" s="13">
        <f t="shared" si="8"/>
        <v>334</v>
      </c>
      <c r="AE32" s="18">
        <v>314</v>
      </c>
      <c r="AF32" s="18">
        <v>20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9">
        <v>0</v>
      </c>
      <c r="BC32" s="18">
        <v>0</v>
      </c>
      <c r="BD32" s="18"/>
      <c r="BE32" s="18"/>
      <c r="BF32" s="18">
        <v>0</v>
      </c>
      <c r="BG32" s="19">
        <v>0</v>
      </c>
      <c r="BH32" s="18">
        <v>0</v>
      </c>
      <c r="BI32" s="18"/>
      <c r="BJ32" s="18">
        <v>0</v>
      </c>
      <c r="BK32" s="13">
        <f t="shared" si="16"/>
        <v>619</v>
      </c>
      <c r="BL32" s="18">
        <v>373</v>
      </c>
      <c r="BM32" s="18">
        <v>0</v>
      </c>
      <c r="BN32" s="18">
        <v>246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382</v>
      </c>
      <c r="BZ32" s="18">
        <v>177</v>
      </c>
      <c r="CA32" s="18">
        <v>0</v>
      </c>
      <c r="CB32" s="18">
        <v>0</v>
      </c>
      <c r="CC32" s="18">
        <v>180</v>
      </c>
      <c r="CD32" s="18">
        <v>25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420</v>
      </c>
      <c r="CM32" s="18">
        <v>420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380</v>
      </c>
      <c r="CS32" s="18">
        <v>157</v>
      </c>
      <c r="CT32" s="18">
        <v>223</v>
      </c>
      <c r="CU32" s="18">
        <v>0</v>
      </c>
      <c r="CV32" s="20"/>
      <c r="CW32" s="17">
        <f t="shared" si="24"/>
        <v>3331</v>
      </c>
      <c r="CX32" s="13">
        <f t="shared" si="25"/>
        <v>2980</v>
      </c>
      <c r="CY32" s="13">
        <f t="shared" si="26"/>
        <v>351</v>
      </c>
    </row>
    <row r="33" spans="1:103" ht="31.5" x14ac:dyDescent="0.25">
      <c r="A33" s="12" t="s">
        <v>131</v>
      </c>
      <c r="B33" s="13">
        <f t="shared" si="0"/>
        <v>0</v>
      </c>
      <c r="C33" s="18">
        <v>0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254</v>
      </c>
      <c r="AB33" s="18">
        <v>354</v>
      </c>
      <c r="AC33" s="18">
        <v>0</v>
      </c>
      <c r="AD33" s="13">
        <f t="shared" si="8"/>
        <v>0</v>
      </c>
      <c r="AE33" s="18">
        <v>0</v>
      </c>
      <c r="AF33" s="18">
        <v>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9">
        <v>0</v>
      </c>
      <c r="BC33" s="18">
        <v>0</v>
      </c>
      <c r="BD33" s="18"/>
      <c r="BE33" s="18"/>
      <c r="BF33" s="18">
        <v>0</v>
      </c>
      <c r="BG33" s="19">
        <v>0</v>
      </c>
      <c r="BH33" s="18">
        <v>0</v>
      </c>
      <c r="BI33" s="18"/>
      <c r="BJ33" s="18">
        <v>0</v>
      </c>
      <c r="BK33" s="13">
        <f t="shared" si="16"/>
        <v>176</v>
      </c>
      <c r="BL33" s="18">
        <v>176</v>
      </c>
      <c r="BM33" s="18">
        <v>0</v>
      </c>
      <c r="BN33" s="18">
        <v>0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127</v>
      </c>
      <c r="BZ33" s="18">
        <v>83</v>
      </c>
      <c r="CA33" s="18">
        <v>0</v>
      </c>
      <c r="CB33" s="18">
        <v>44</v>
      </c>
      <c r="CC33" s="18">
        <v>0</v>
      </c>
      <c r="CD33" s="18">
        <v>0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0</v>
      </c>
      <c r="CM33" s="18">
        <v>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209</v>
      </c>
      <c r="CS33" s="18">
        <v>167</v>
      </c>
      <c r="CT33" s="18">
        <v>42</v>
      </c>
      <c r="CU33" s="18">
        <v>0</v>
      </c>
      <c r="CV33" s="20"/>
      <c r="CW33" s="17">
        <f t="shared" si="24"/>
        <v>1120</v>
      </c>
      <c r="CX33" s="13">
        <f t="shared" si="25"/>
        <v>824</v>
      </c>
      <c r="CY33" s="13">
        <f t="shared" si="26"/>
        <v>296</v>
      </c>
    </row>
    <row r="34" spans="1:103" ht="31.5" x14ac:dyDescent="0.25">
      <c r="A34" s="12" t="s">
        <v>132</v>
      </c>
      <c r="B34" s="13">
        <f t="shared" si="0"/>
        <v>91</v>
      </c>
      <c r="C34" s="18">
        <v>91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354</v>
      </c>
      <c r="AB34" s="18">
        <v>898</v>
      </c>
      <c r="AC34" s="18">
        <v>0</v>
      </c>
      <c r="AD34" s="13">
        <f t="shared" si="8"/>
        <v>352</v>
      </c>
      <c r="AE34" s="18">
        <v>347</v>
      </c>
      <c r="AF34" s="18">
        <v>5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9">
        <v>0</v>
      </c>
      <c r="BC34" s="18">
        <v>0</v>
      </c>
      <c r="BD34" s="18"/>
      <c r="BE34" s="18"/>
      <c r="BF34" s="18">
        <v>0</v>
      </c>
      <c r="BG34" s="19">
        <v>0</v>
      </c>
      <c r="BH34" s="18">
        <v>0</v>
      </c>
      <c r="BI34" s="18"/>
      <c r="BJ34" s="18">
        <v>0</v>
      </c>
      <c r="BK34" s="13">
        <f t="shared" si="16"/>
        <v>874</v>
      </c>
      <c r="BL34" s="18">
        <v>766</v>
      </c>
      <c r="BM34" s="18">
        <v>108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919</v>
      </c>
      <c r="BZ34" s="18">
        <v>430</v>
      </c>
      <c r="CA34" s="18">
        <v>0</v>
      </c>
      <c r="CB34" s="18">
        <v>100</v>
      </c>
      <c r="CC34" s="18">
        <v>273</v>
      </c>
      <c r="CD34" s="18">
        <v>116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726</v>
      </c>
      <c r="CM34" s="18">
        <v>726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868</v>
      </c>
      <c r="CS34" s="18">
        <v>293</v>
      </c>
      <c r="CT34" s="18">
        <v>575</v>
      </c>
      <c r="CU34" s="18">
        <v>0</v>
      </c>
      <c r="CV34" s="20"/>
      <c r="CW34" s="17">
        <f t="shared" si="24"/>
        <v>5082</v>
      </c>
      <c r="CX34" s="13">
        <f t="shared" si="25"/>
        <v>4040</v>
      </c>
      <c r="CY34" s="13">
        <f t="shared" si="26"/>
        <v>1042</v>
      </c>
    </row>
    <row r="35" spans="1:103" ht="31.5" x14ac:dyDescent="0.25">
      <c r="A35" s="12" t="s">
        <v>133</v>
      </c>
      <c r="B35" s="13">
        <f t="shared" si="0"/>
        <v>0</v>
      </c>
      <c r="C35" s="18">
        <v>0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106</v>
      </c>
      <c r="AB35" s="18">
        <v>516</v>
      </c>
      <c r="AC35" s="18">
        <v>0</v>
      </c>
      <c r="AD35" s="13">
        <f t="shared" si="8"/>
        <v>0</v>
      </c>
      <c r="AE35" s="18">
        <v>0</v>
      </c>
      <c r="AF35" s="18">
        <v>0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9">
        <v>0</v>
      </c>
      <c r="BC35" s="18">
        <v>0</v>
      </c>
      <c r="BD35" s="18"/>
      <c r="BE35" s="18"/>
      <c r="BF35" s="18">
        <v>0</v>
      </c>
      <c r="BG35" s="19">
        <v>0</v>
      </c>
      <c r="BH35" s="18">
        <v>0</v>
      </c>
      <c r="BI35" s="18"/>
      <c r="BJ35" s="18">
        <v>0</v>
      </c>
      <c r="BK35" s="13">
        <f t="shared" si="16"/>
        <v>126</v>
      </c>
      <c r="BL35" s="18">
        <v>126</v>
      </c>
      <c r="BM35" s="18">
        <v>0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71</v>
      </c>
      <c r="BZ35" s="18">
        <v>31</v>
      </c>
      <c r="CA35" s="18">
        <v>0</v>
      </c>
      <c r="CB35" s="18">
        <v>40</v>
      </c>
      <c r="CC35" s="18">
        <v>0</v>
      </c>
      <c r="CD35" s="18">
        <v>0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0</v>
      </c>
      <c r="CM35" s="18">
        <v>0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271</v>
      </c>
      <c r="CS35" s="18">
        <v>0</v>
      </c>
      <c r="CT35" s="18">
        <v>271</v>
      </c>
      <c r="CU35" s="18">
        <v>0</v>
      </c>
      <c r="CV35" s="20"/>
      <c r="CW35" s="17">
        <f t="shared" si="24"/>
        <v>1090</v>
      </c>
      <c r="CX35" s="13">
        <f t="shared" si="25"/>
        <v>713</v>
      </c>
      <c r="CY35" s="13">
        <f t="shared" si="26"/>
        <v>377</v>
      </c>
    </row>
    <row r="36" spans="1:103" ht="31.5" x14ac:dyDescent="0.25">
      <c r="A36" s="12" t="s">
        <v>134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70</v>
      </c>
      <c r="AB36" s="18">
        <v>509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9">
        <v>0</v>
      </c>
      <c r="BC36" s="18">
        <v>0</v>
      </c>
      <c r="BD36" s="18"/>
      <c r="BE36" s="18"/>
      <c r="BF36" s="18">
        <v>0</v>
      </c>
      <c r="BG36" s="19">
        <v>0</v>
      </c>
      <c r="BH36" s="18">
        <v>0</v>
      </c>
      <c r="BI36" s="18"/>
      <c r="BJ36" s="18">
        <v>0</v>
      </c>
      <c r="BK36" s="13">
        <f t="shared" si="16"/>
        <v>240</v>
      </c>
      <c r="BL36" s="18">
        <v>240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74</v>
      </c>
      <c r="BZ36" s="18">
        <v>58</v>
      </c>
      <c r="CA36" s="18">
        <v>0</v>
      </c>
      <c r="CB36" s="18">
        <v>0</v>
      </c>
      <c r="CC36" s="18">
        <v>16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0</v>
      </c>
      <c r="CS36" s="18">
        <v>0</v>
      </c>
      <c r="CT36" s="18">
        <v>0</v>
      </c>
      <c r="CU36" s="18">
        <v>0</v>
      </c>
      <c r="CV36" s="20"/>
      <c r="CW36" s="17">
        <f t="shared" si="24"/>
        <v>893</v>
      </c>
      <c r="CX36" s="13">
        <f t="shared" si="25"/>
        <v>823</v>
      </c>
      <c r="CY36" s="13">
        <f t="shared" si="26"/>
        <v>70</v>
      </c>
    </row>
    <row r="37" spans="1:103" ht="31.5" x14ac:dyDescent="0.25">
      <c r="A37" s="12" t="s">
        <v>135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349</v>
      </c>
      <c r="AB37" s="18">
        <v>745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9">
        <v>0</v>
      </c>
      <c r="BC37" s="18">
        <v>0</v>
      </c>
      <c r="BD37" s="18"/>
      <c r="BE37" s="18"/>
      <c r="BF37" s="18">
        <v>0</v>
      </c>
      <c r="BG37" s="19">
        <v>0</v>
      </c>
      <c r="BH37" s="18">
        <v>0</v>
      </c>
      <c r="BI37" s="18"/>
      <c r="BJ37" s="18">
        <v>0</v>
      </c>
      <c r="BK37" s="13">
        <f t="shared" si="16"/>
        <v>742</v>
      </c>
      <c r="BL37" s="18">
        <v>742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822</v>
      </c>
      <c r="BZ37" s="18">
        <v>410</v>
      </c>
      <c r="CA37" s="18">
        <v>0</v>
      </c>
      <c r="CB37" s="18">
        <v>90</v>
      </c>
      <c r="CC37" s="18">
        <v>252</v>
      </c>
      <c r="CD37" s="18">
        <v>70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486</v>
      </c>
      <c r="CM37" s="18">
        <v>486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793</v>
      </c>
      <c r="CS37" s="18">
        <v>403</v>
      </c>
      <c r="CT37" s="18">
        <v>390</v>
      </c>
      <c r="CU37" s="18">
        <v>0</v>
      </c>
      <c r="CV37" s="20"/>
      <c r="CW37" s="17">
        <f t="shared" si="24"/>
        <v>3937</v>
      </c>
      <c r="CX37" s="13">
        <f t="shared" si="25"/>
        <v>3198</v>
      </c>
      <c r="CY37" s="13">
        <f t="shared" si="26"/>
        <v>739</v>
      </c>
    </row>
    <row r="38" spans="1:103" ht="31.5" x14ac:dyDescent="0.25">
      <c r="A38" s="12" t="s">
        <v>136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350</v>
      </c>
      <c r="AB38" s="18">
        <v>630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9">
        <v>0</v>
      </c>
      <c r="BC38" s="18">
        <v>0</v>
      </c>
      <c r="BD38" s="18"/>
      <c r="BE38" s="18"/>
      <c r="BF38" s="18">
        <v>0</v>
      </c>
      <c r="BG38" s="19">
        <v>0</v>
      </c>
      <c r="BH38" s="18">
        <v>0</v>
      </c>
      <c r="BI38" s="18"/>
      <c r="BJ38" s="18">
        <v>0</v>
      </c>
      <c r="BK38" s="13">
        <f t="shared" si="16"/>
        <v>310</v>
      </c>
      <c r="BL38" s="18">
        <v>310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190</v>
      </c>
      <c r="BZ38" s="18">
        <v>100</v>
      </c>
      <c r="CA38" s="18">
        <v>0</v>
      </c>
      <c r="CB38" s="18">
        <v>52</v>
      </c>
      <c r="CC38" s="18">
        <v>38</v>
      </c>
      <c r="CD38" s="18">
        <v>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0</v>
      </c>
      <c r="CM38" s="18">
        <v>0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255</v>
      </c>
      <c r="CS38" s="18">
        <v>110</v>
      </c>
      <c r="CT38" s="18">
        <v>145</v>
      </c>
      <c r="CU38" s="18">
        <v>0</v>
      </c>
      <c r="CV38" s="20"/>
      <c r="CW38" s="17">
        <f t="shared" si="24"/>
        <v>1735</v>
      </c>
      <c r="CX38" s="13">
        <f t="shared" si="25"/>
        <v>1240</v>
      </c>
      <c r="CY38" s="13">
        <f t="shared" si="26"/>
        <v>495</v>
      </c>
    </row>
    <row r="39" spans="1:103" ht="31.5" x14ac:dyDescent="0.25">
      <c r="A39" s="12" t="s">
        <v>137</v>
      </c>
      <c r="B39" s="13">
        <f t="shared" si="0"/>
        <v>0</v>
      </c>
      <c r="C39" s="18"/>
      <c r="D39" s="18"/>
      <c r="E39" s="18"/>
      <c r="F39" s="13">
        <f t="shared" si="1"/>
        <v>0</v>
      </c>
      <c r="G39" s="18"/>
      <c r="H39" s="18"/>
      <c r="I39" s="13">
        <f t="shared" si="2"/>
        <v>0</v>
      </c>
      <c r="J39" s="18"/>
      <c r="K39" s="18"/>
      <c r="L39" s="13">
        <f t="shared" si="3"/>
        <v>0</v>
      </c>
      <c r="M39" s="18"/>
      <c r="N39" s="18"/>
      <c r="O39" s="13">
        <f t="shared" si="4"/>
        <v>0</v>
      </c>
      <c r="P39" s="18"/>
      <c r="Q39" s="18"/>
      <c r="R39" s="13">
        <f t="shared" si="5"/>
        <v>0</v>
      </c>
      <c r="S39" s="18"/>
      <c r="T39" s="18"/>
      <c r="U39" s="13">
        <f t="shared" si="6"/>
        <v>0</v>
      </c>
      <c r="V39" s="18"/>
      <c r="W39" s="18"/>
      <c r="X39" s="13">
        <f t="shared" si="7"/>
        <v>0</v>
      </c>
      <c r="Y39" s="18"/>
      <c r="Z39" s="18"/>
      <c r="AA39" s="18"/>
      <c r="AB39" s="18">
        <v>801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9">
        <v>0</v>
      </c>
      <c r="BC39" s="18">
        <v>0</v>
      </c>
      <c r="BD39" s="18"/>
      <c r="BE39" s="18"/>
      <c r="BF39" s="18">
        <v>0</v>
      </c>
      <c r="BG39" s="19">
        <v>0</v>
      </c>
      <c r="BH39" s="18">
        <v>0</v>
      </c>
      <c r="BI39" s="18"/>
      <c r="BJ39" s="18">
        <v>0</v>
      </c>
      <c r="BK39" s="13">
        <f t="shared" si="16"/>
        <v>0</v>
      </c>
      <c r="BL39" s="18">
        <v>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0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0</v>
      </c>
      <c r="CS39" s="18">
        <v>0</v>
      </c>
      <c r="CT39" s="18">
        <v>0</v>
      </c>
      <c r="CU39" s="18">
        <v>0</v>
      </c>
      <c r="CV39" s="20"/>
      <c r="CW39" s="17">
        <f t="shared" si="24"/>
        <v>801</v>
      </c>
      <c r="CX39" s="13">
        <f t="shared" si="25"/>
        <v>801</v>
      </c>
      <c r="CY39" s="13">
        <f t="shared" si="26"/>
        <v>0</v>
      </c>
    </row>
    <row r="40" spans="1:103" ht="47.25" x14ac:dyDescent="0.25">
      <c r="A40" s="12" t="s">
        <v>138</v>
      </c>
      <c r="B40" s="13">
        <f t="shared" si="0"/>
        <v>0</v>
      </c>
      <c r="C40" s="18">
        <v>0</v>
      </c>
      <c r="D40" s="18"/>
      <c r="E40" s="18">
        <v>0</v>
      </c>
      <c r="F40" s="13">
        <f t="shared" si="1"/>
        <v>0</v>
      </c>
      <c r="G40" s="18">
        <v>0</v>
      </c>
      <c r="H40" s="18">
        <v>0</v>
      </c>
      <c r="I40" s="13">
        <f t="shared" si="2"/>
        <v>0</v>
      </c>
      <c r="J40" s="18">
        <v>0</v>
      </c>
      <c r="K40" s="18">
        <v>0</v>
      </c>
      <c r="L40" s="13">
        <f t="shared" si="3"/>
        <v>0</v>
      </c>
      <c r="M40" s="18">
        <v>0</v>
      </c>
      <c r="N40" s="18">
        <v>0</v>
      </c>
      <c r="O40" s="13">
        <f t="shared" si="4"/>
        <v>0</v>
      </c>
      <c r="P40" s="18">
        <v>0</v>
      </c>
      <c r="Q40" s="18">
        <v>0</v>
      </c>
      <c r="R40" s="13">
        <f t="shared" si="5"/>
        <v>0</v>
      </c>
      <c r="S40" s="18">
        <v>0</v>
      </c>
      <c r="T40" s="18">
        <v>0</v>
      </c>
      <c r="U40" s="13">
        <f t="shared" si="6"/>
        <v>0</v>
      </c>
      <c r="V40" s="18">
        <v>0</v>
      </c>
      <c r="W40" s="18">
        <v>0</v>
      </c>
      <c r="X40" s="13">
        <f t="shared" si="7"/>
        <v>0</v>
      </c>
      <c r="Y40" s="18">
        <v>0</v>
      </c>
      <c r="Z40" s="18">
        <v>0</v>
      </c>
      <c r="AA40" s="18">
        <v>187</v>
      </c>
      <c r="AB40" s="18">
        <v>196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9">
        <v>0</v>
      </c>
      <c r="BC40" s="18">
        <v>0</v>
      </c>
      <c r="BD40" s="18"/>
      <c r="BE40" s="18"/>
      <c r="BF40" s="18">
        <v>0</v>
      </c>
      <c r="BG40" s="19">
        <v>0</v>
      </c>
      <c r="BH40" s="18">
        <v>0</v>
      </c>
      <c r="BI40" s="18"/>
      <c r="BJ40" s="18">
        <v>0</v>
      </c>
      <c r="BK40" s="13">
        <f t="shared" si="16"/>
        <v>65</v>
      </c>
      <c r="BL40" s="18">
        <v>65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56</v>
      </c>
      <c r="BZ40" s="18">
        <v>29</v>
      </c>
      <c r="CA40" s="18">
        <v>0</v>
      </c>
      <c r="CB40" s="18">
        <v>0</v>
      </c>
      <c r="CC40" s="18">
        <v>0</v>
      </c>
      <c r="CD40" s="18">
        <v>27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504</v>
      </c>
      <c r="CX40" s="13">
        <f t="shared" si="25"/>
        <v>317</v>
      </c>
      <c r="CY40" s="13">
        <f t="shared" si="26"/>
        <v>187</v>
      </c>
    </row>
    <row r="41" spans="1:103" ht="31.5" x14ac:dyDescent="0.25">
      <c r="A41" s="12" t="s">
        <v>139</v>
      </c>
      <c r="B41" s="13">
        <f t="shared" si="0"/>
        <v>0</v>
      </c>
      <c r="C41" s="18"/>
      <c r="D41" s="18"/>
      <c r="E41" s="18"/>
      <c r="F41" s="13">
        <f t="shared" si="1"/>
        <v>0</v>
      </c>
      <c r="G41" s="18"/>
      <c r="H41" s="18"/>
      <c r="I41" s="13">
        <f t="shared" si="2"/>
        <v>0</v>
      </c>
      <c r="J41" s="18"/>
      <c r="K41" s="18"/>
      <c r="L41" s="13">
        <f t="shared" si="3"/>
        <v>0</v>
      </c>
      <c r="M41" s="18"/>
      <c r="N41" s="18"/>
      <c r="O41" s="13">
        <f t="shared" si="4"/>
        <v>0</v>
      </c>
      <c r="P41" s="18"/>
      <c r="Q41" s="18"/>
      <c r="R41" s="13">
        <f t="shared" si="5"/>
        <v>0</v>
      </c>
      <c r="S41" s="18"/>
      <c r="T41" s="18"/>
      <c r="U41" s="13">
        <f t="shared" si="6"/>
        <v>0</v>
      </c>
      <c r="V41" s="18"/>
      <c r="W41" s="18"/>
      <c r="X41" s="13">
        <f t="shared" si="7"/>
        <v>0</v>
      </c>
      <c r="Y41" s="18"/>
      <c r="Z41" s="18"/>
      <c r="AA41" s="18">
        <v>210</v>
      </c>
      <c r="AB41" s="18">
        <v>430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9">
        <v>0</v>
      </c>
      <c r="BC41" s="18">
        <v>0</v>
      </c>
      <c r="BD41" s="18"/>
      <c r="BE41" s="18"/>
      <c r="BF41" s="18">
        <v>0</v>
      </c>
      <c r="BG41" s="19">
        <v>0</v>
      </c>
      <c r="BH41" s="18">
        <v>0</v>
      </c>
      <c r="BI41" s="18"/>
      <c r="BJ41" s="18">
        <v>0</v>
      </c>
      <c r="BK41" s="13">
        <f t="shared" si="16"/>
        <v>0</v>
      </c>
      <c r="BL41" s="18">
        <v>0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0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340</v>
      </c>
      <c r="CS41" s="18">
        <v>85</v>
      </c>
      <c r="CT41" s="18">
        <v>255</v>
      </c>
      <c r="CU41" s="18">
        <v>0</v>
      </c>
      <c r="CV41" s="20"/>
      <c r="CW41" s="17">
        <f t="shared" si="24"/>
        <v>980</v>
      </c>
      <c r="CX41" s="13">
        <f t="shared" si="25"/>
        <v>515</v>
      </c>
      <c r="CY41" s="13">
        <f t="shared" si="26"/>
        <v>465</v>
      </c>
    </row>
    <row r="42" spans="1:103" ht="31.5" x14ac:dyDescent="0.25">
      <c r="A42" s="12" t="s">
        <v>140</v>
      </c>
      <c r="B42" s="13">
        <f t="shared" si="0"/>
        <v>0</v>
      </c>
      <c r="C42" s="18">
        <v>0</v>
      </c>
      <c r="D42" s="18"/>
      <c r="E42" s="18">
        <v>0</v>
      </c>
      <c r="F42" s="13">
        <f t="shared" si="1"/>
        <v>0</v>
      </c>
      <c r="G42" s="18">
        <v>0</v>
      </c>
      <c r="H42" s="18">
        <v>0</v>
      </c>
      <c r="I42" s="13">
        <f t="shared" si="2"/>
        <v>0</v>
      </c>
      <c r="J42" s="18">
        <v>0</v>
      </c>
      <c r="K42" s="18">
        <v>0</v>
      </c>
      <c r="L42" s="13">
        <f t="shared" si="3"/>
        <v>0</v>
      </c>
      <c r="M42" s="18">
        <v>0</v>
      </c>
      <c r="N42" s="18">
        <v>0</v>
      </c>
      <c r="O42" s="13">
        <f t="shared" si="4"/>
        <v>0</v>
      </c>
      <c r="P42" s="18">
        <v>0</v>
      </c>
      <c r="Q42" s="18">
        <v>0</v>
      </c>
      <c r="R42" s="13">
        <f t="shared" si="5"/>
        <v>0</v>
      </c>
      <c r="S42" s="18">
        <v>0</v>
      </c>
      <c r="T42" s="18">
        <v>0</v>
      </c>
      <c r="U42" s="13">
        <f t="shared" si="6"/>
        <v>0</v>
      </c>
      <c r="V42" s="18">
        <v>0</v>
      </c>
      <c r="W42" s="18">
        <v>0</v>
      </c>
      <c r="X42" s="13">
        <f t="shared" si="7"/>
        <v>0</v>
      </c>
      <c r="Y42" s="18">
        <v>0</v>
      </c>
      <c r="Z42" s="18">
        <v>0</v>
      </c>
      <c r="AA42" s="18">
        <v>290</v>
      </c>
      <c r="AB42" s="18">
        <v>465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9">
        <v>0</v>
      </c>
      <c r="BC42" s="18">
        <v>0</v>
      </c>
      <c r="BD42" s="18"/>
      <c r="BE42" s="18"/>
      <c r="BF42" s="18">
        <v>0</v>
      </c>
      <c r="BG42" s="19">
        <v>0</v>
      </c>
      <c r="BH42" s="18">
        <v>0</v>
      </c>
      <c r="BI42" s="18"/>
      <c r="BJ42" s="18">
        <v>0</v>
      </c>
      <c r="BK42" s="13">
        <f t="shared" si="16"/>
        <v>405</v>
      </c>
      <c r="BL42" s="18">
        <v>405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/>
      <c r="CA42" s="18"/>
      <c r="CB42" s="18"/>
      <c r="CC42" s="18"/>
      <c r="CD42" s="18"/>
      <c r="CE42" s="18"/>
      <c r="CF42" s="13">
        <f t="shared" si="19"/>
        <v>0</v>
      </c>
      <c r="CG42" s="18"/>
      <c r="CH42" s="18"/>
      <c r="CI42" s="13">
        <f t="shared" si="20"/>
        <v>0</v>
      </c>
      <c r="CJ42" s="18"/>
      <c r="CK42" s="18"/>
      <c r="CL42" s="13">
        <f t="shared" si="21"/>
        <v>0</v>
      </c>
      <c r="CM42" s="18"/>
      <c r="CN42" s="18"/>
      <c r="CO42" s="13">
        <f t="shared" si="22"/>
        <v>0</v>
      </c>
      <c r="CP42" s="18"/>
      <c r="CQ42" s="18"/>
      <c r="CR42" s="13">
        <f t="shared" si="23"/>
        <v>0</v>
      </c>
      <c r="CS42" s="18"/>
      <c r="CT42" s="18"/>
      <c r="CU42" s="18"/>
      <c r="CV42" s="20"/>
      <c r="CW42" s="17">
        <f t="shared" si="24"/>
        <v>1160</v>
      </c>
      <c r="CX42" s="13">
        <f t="shared" si="25"/>
        <v>870</v>
      </c>
      <c r="CY42" s="13">
        <f t="shared" si="26"/>
        <v>290</v>
      </c>
    </row>
    <row r="43" spans="1:103" ht="31.5" x14ac:dyDescent="0.25">
      <c r="A43" s="12" t="s">
        <v>141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257</v>
      </c>
      <c r="AB43" s="18">
        <v>446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9">
        <v>0</v>
      </c>
      <c r="BC43" s="18">
        <v>0</v>
      </c>
      <c r="BD43" s="18"/>
      <c r="BE43" s="18"/>
      <c r="BF43" s="18">
        <v>0</v>
      </c>
      <c r="BG43" s="19">
        <v>0</v>
      </c>
      <c r="BH43" s="18">
        <v>0</v>
      </c>
      <c r="BI43" s="18"/>
      <c r="BJ43" s="18">
        <v>0</v>
      </c>
      <c r="BK43" s="13">
        <f t="shared" si="16"/>
        <v>270</v>
      </c>
      <c r="BL43" s="18">
        <v>270</v>
      </c>
      <c r="BM43" s="18"/>
      <c r="BN43" s="18"/>
      <c r="BO43" s="18"/>
      <c r="BP43" s="13">
        <f t="shared" si="17"/>
        <v>0</v>
      </c>
      <c r="BQ43" s="19"/>
      <c r="BR43" s="19"/>
      <c r="BS43" s="19"/>
      <c r="BT43" s="19"/>
      <c r="BU43" s="19"/>
      <c r="BV43" s="19"/>
      <c r="BW43" s="18"/>
      <c r="BX43" s="18"/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973</v>
      </c>
      <c r="CX43" s="13">
        <f t="shared" si="25"/>
        <v>716</v>
      </c>
      <c r="CY43" s="13">
        <f t="shared" si="26"/>
        <v>257</v>
      </c>
    </row>
    <row r="44" spans="1:103" ht="31.5" x14ac:dyDescent="0.25">
      <c r="A44" s="12" t="s">
        <v>142</v>
      </c>
      <c r="B44" s="13">
        <f t="shared" si="0"/>
        <v>0</v>
      </c>
      <c r="C44" s="18"/>
      <c r="D44" s="18"/>
      <c r="E44" s="18"/>
      <c r="F44" s="13">
        <f t="shared" si="1"/>
        <v>0</v>
      </c>
      <c r="G44" s="18"/>
      <c r="H44" s="18"/>
      <c r="I44" s="13">
        <f t="shared" si="2"/>
        <v>0</v>
      </c>
      <c r="J44" s="18"/>
      <c r="K44" s="18"/>
      <c r="L44" s="13">
        <f t="shared" si="3"/>
        <v>0</v>
      </c>
      <c r="M44" s="18"/>
      <c r="N44" s="18"/>
      <c r="O44" s="13">
        <f t="shared" si="4"/>
        <v>0</v>
      </c>
      <c r="P44" s="18"/>
      <c r="Q44" s="18"/>
      <c r="R44" s="13">
        <f t="shared" si="5"/>
        <v>0</v>
      </c>
      <c r="S44" s="18"/>
      <c r="T44" s="18"/>
      <c r="U44" s="13">
        <f t="shared" si="6"/>
        <v>0</v>
      </c>
      <c r="V44" s="18"/>
      <c r="W44" s="18"/>
      <c r="X44" s="13">
        <f t="shared" si="7"/>
        <v>0</v>
      </c>
      <c r="Y44" s="18"/>
      <c r="Z44" s="18"/>
      <c r="AA44" s="18">
        <v>307</v>
      </c>
      <c r="AB44" s="18">
        <v>522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9">
        <v>0</v>
      </c>
      <c r="BC44" s="18">
        <v>0</v>
      </c>
      <c r="BD44" s="18"/>
      <c r="BE44" s="18"/>
      <c r="BF44" s="18">
        <v>0</v>
      </c>
      <c r="BG44" s="19">
        <v>0</v>
      </c>
      <c r="BH44" s="18">
        <v>0</v>
      </c>
      <c r="BI44" s="18"/>
      <c r="BJ44" s="18">
        <v>0</v>
      </c>
      <c r="BK44" s="13">
        <f t="shared" si="16"/>
        <v>192</v>
      </c>
      <c r="BL44" s="18">
        <v>192</v>
      </c>
      <c r="BM44" s="18">
        <v>0</v>
      </c>
      <c r="BN44" s="18">
        <v>0</v>
      </c>
      <c r="BO44" s="18">
        <v>0</v>
      </c>
      <c r="BP44" s="13">
        <f t="shared" si="17"/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8">
        <v>0</v>
      </c>
      <c r="BX44" s="18">
        <v>0</v>
      </c>
      <c r="BY44" s="13">
        <f t="shared" si="18"/>
        <v>92</v>
      </c>
      <c r="BZ44" s="18">
        <v>49</v>
      </c>
      <c r="CA44" s="18">
        <v>0</v>
      </c>
      <c r="CB44" s="18">
        <v>0</v>
      </c>
      <c r="CC44" s="18">
        <v>43</v>
      </c>
      <c r="CD44" s="18">
        <v>0</v>
      </c>
      <c r="CE44" s="18">
        <v>0</v>
      </c>
      <c r="CF44" s="13">
        <f t="shared" si="19"/>
        <v>0</v>
      </c>
      <c r="CG44" s="18">
        <v>0</v>
      </c>
      <c r="CH44" s="18">
        <v>0</v>
      </c>
      <c r="CI44" s="13">
        <f t="shared" si="20"/>
        <v>0</v>
      </c>
      <c r="CJ44" s="18">
        <v>0</v>
      </c>
      <c r="CK44" s="18">
        <v>0</v>
      </c>
      <c r="CL44" s="13">
        <f t="shared" si="21"/>
        <v>0</v>
      </c>
      <c r="CM44" s="18">
        <v>0</v>
      </c>
      <c r="CN44" s="18">
        <v>0</v>
      </c>
      <c r="CO44" s="13">
        <f t="shared" si="22"/>
        <v>0</v>
      </c>
      <c r="CP44" s="18">
        <v>0</v>
      </c>
      <c r="CQ44" s="18">
        <v>0</v>
      </c>
      <c r="CR44" s="13">
        <f t="shared" si="23"/>
        <v>307</v>
      </c>
      <c r="CS44" s="18">
        <v>180</v>
      </c>
      <c r="CT44" s="18">
        <v>127</v>
      </c>
      <c r="CU44" s="18">
        <v>0</v>
      </c>
      <c r="CV44" s="20"/>
      <c r="CW44" s="17">
        <f t="shared" si="24"/>
        <v>1420</v>
      </c>
      <c r="CX44" s="13">
        <f t="shared" si="25"/>
        <v>986</v>
      </c>
      <c r="CY44" s="13">
        <f t="shared" si="26"/>
        <v>434</v>
      </c>
    </row>
    <row r="45" spans="1:103" ht="47.25" x14ac:dyDescent="0.25">
      <c r="A45" s="12" t="s">
        <v>143</v>
      </c>
      <c r="B45" s="13">
        <f t="shared" si="0"/>
        <v>0</v>
      </c>
      <c r="C45" s="18">
        <v>0</v>
      </c>
      <c r="D45" s="18"/>
      <c r="E45" s="18">
        <v>0</v>
      </c>
      <c r="F45" s="13">
        <f t="shared" si="1"/>
        <v>0</v>
      </c>
      <c r="G45" s="18">
        <v>0</v>
      </c>
      <c r="H45" s="18">
        <v>0</v>
      </c>
      <c r="I45" s="13">
        <f t="shared" si="2"/>
        <v>0</v>
      </c>
      <c r="J45" s="18">
        <v>0</v>
      </c>
      <c r="K45" s="18">
        <v>0</v>
      </c>
      <c r="L45" s="13">
        <f t="shared" si="3"/>
        <v>0</v>
      </c>
      <c r="M45" s="18">
        <v>0</v>
      </c>
      <c r="N45" s="18">
        <v>0</v>
      </c>
      <c r="O45" s="13">
        <f t="shared" si="4"/>
        <v>0</v>
      </c>
      <c r="P45" s="18">
        <v>0</v>
      </c>
      <c r="Q45" s="18">
        <v>0</v>
      </c>
      <c r="R45" s="13">
        <f t="shared" si="5"/>
        <v>0</v>
      </c>
      <c r="S45" s="18">
        <v>0</v>
      </c>
      <c r="T45" s="18">
        <v>0</v>
      </c>
      <c r="U45" s="13">
        <f t="shared" si="6"/>
        <v>0</v>
      </c>
      <c r="V45" s="18">
        <v>0</v>
      </c>
      <c r="W45" s="18">
        <v>0</v>
      </c>
      <c r="X45" s="13">
        <f t="shared" si="7"/>
        <v>0</v>
      </c>
      <c r="Y45" s="18">
        <v>0</v>
      </c>
      <c r="Z45" s="18">
        <v>0</v>
      </c>
      <c r="AA45" s="18">
        <v>0</v>
      </c>
      <c r="AB45" s="18">
        <v>572</v>
      </c>
      <c r="AC45" s="18">
        <v>0</v>
      </c>
      <c r="AD45" s="13">
        <f t="shared" si="8"/>
        <v>142</v>
      </c>
      <c r="AE45" s="18">
        <v>142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9">
        <v>0</v>
      </c>
      <c r="BC45" s="18">
        <v>0</v>
      </c>
      <c r="BD45" s="18"/>
      <c r="BE45" s="18"/>
      <c r="BF45" s="18">
        <v>0</v>
      </c>
      <c r="BG45" s="19">
        <v>0</v>
      </c>
      <c r="BH45" s="18">
        <v>0</v>
      </c>
      <c r="BI45" s="18"/>
      <c r="BJ45" s="18">
        <v>0</v>
      </c>
      <c r="BK45" s="13">
        <f t="shared" si="16"/>
        <v>297</v>
      </c>
      <c r="BL45" s="18">
        <v>297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269</v>
      </c>
      <c r="BZ45" s="18">
        <v>150</v>
      </c>
      <c r="CA45" s="18">
        <v>0</v>
      </c>
      <c r="CB45" s="18">
        <v>119</v>
      </c>
      <c r="CC45" s="18"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482</v>
      </c>
      <c r="CS45" s="18">
        <v>170</v>
      </c>
      <c r="CT45" s="18">
        <v>312</v>
      </c>
      <c r="CU45" s="18">
        <v>0</v>
      </c>
      <c r="CV45" s="20"/>
      <c r="CW45" s="17">
        <f t="shared" si="24"/>
        <v>1762</v>
      </c>
      <c r="CX45" s="13">
        <f t="shared" si="25"/>
        <v>1450</v>
      </c>
      <c r="CY45" s="13">
        <f t="shared" si="26"/>
        <v>312</v>
      </c>
    </row>
    <row r="46" spans="1:103" ht="31.5" x14ac:dyDescent="0.25">
      <c r="A46" s="12" t="s">
        <v>144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889</v>
      </c>
      <c r="J46" s="18">
        <v>889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949</v>
      </c>
      <c r="P46" s="18">
        <v>949</v>
      </c>
      <c r="Q46" s="18">
        <v>0</v>
      </c>
      <c r="R46" s="13">
        <f t="shared" si="5"/>
        <v>167</v>
      </c>
      <c r="S46" s="18">
        <v>167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1423</v>
      </c>
      <c r="AC46" s="18">
        <v>390</v>
      </c>
      <c r="AD46" s="13">
        <f t="shared" si="8"/>
        <v>2013</v>
      </c>
      <c r="AE46" s="18">
        <v>1397</v>
      </c>
      <c r="AF46" s="18">
        <v>616</v>
      </c>
      <c r="AG46" s="13">
        <f t="shared" si="9"/>
        <v>491</v>
      </c>
      <c r="AH46" s="18">
        <v>491</v>
      </c>
      <c r="AI46" s="18">
        <v>0</v>
      </c>
      <c r="AJ46" s="13">
        <f t="shared" si="10"/>
        <v>1999</v>
      </c>
      <c r="AK46" s="18">
        <v>1813</v>
      </c>
      <c r="AL46" s="18">
        <v>186</v>
      </c>
      <c r="AM46" s="13">
        <f t="shared" si="11"/>
        <v>932</v>
      </c>
      <c r="AN46" s="18">
        <v>800</v>
      </c>
      <c r="AO46" s="18">
        <v>132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9">
        <v>0</v>
      </c>
      <c r="BC46" s="18">
        <v>0</v>
      </c>
      <c r="BD46" s="18"/>
      <c r="BE46" s="18"/>
      <c r="BF46" s="18">
        <v>0</v>
      </c>
      <c r="BG46" s="19">
        <v>100</v>
      </c>
      <c r="BH46" s="18">
        <v>95</v>
      </c>
      <c r="BI46" s="18"/>
      <c r="BJ46" s="18">
        <v>5</v>
      </c>
      <c r="BK46" s="13">
        <f t="shared" si="16"/>
        <v>6504</v>
      </c>
      <c r="BL46" s="18">
        <v>5600</v>
      </c>
      <c r="BM46" s="18">
        <v>904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8139</v>
      </c>
      <c r="BZ46" s="18">
        <v>3348</v>
      </c>
      <c r="CA46" s="18">
        <v>100</v>
      </c>
      <c r="CB46" s="18">
        <v>581</v>
      </c>
      <c r="CC46" s="18">
        <v>1700</v>
      </c>
      <c r="CD46" s="18">
        <v>2410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594</v>
      </c>
      <c r="CJ46" s="18">
        <v>594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0</v>
      </c>
      <c r="CS46" s="18">
        <v>0</v>
      </c>
      <c r="CT46" s="18">
        <v>0</v>
      </c>
      <c r="CU46" s="18">
        <v>0</v>
      </c>
      <c r="CV46" s="20"/>
      <c r="CW46" s="17">
        <f t="shared" si="24"/>
        <v>24590</v>
      </c>
      <c r="CX46" s="13">
        <f t="shared" si="25"/>
        <v>22257</v>
      </c>
      <c r="CY46" s="13">
        <f t="shared" si="26"/>
        <v>2333</v>
      </c>
    </row>
    <row r="47" spans="1:103" ht="31.5" x14ac:dyDescent="0.25">
      <c r="A47" s="12" t="s">
        <v>145</v>
      </c>
      <c r="B47" s="13">
        <f t="shared" si="0"/>
        <v>3678</v>
      </c>
      <c r="C47" s="18">
        <v>3678</v>
      </c>
      <c r="D47" s="18">
        <v>950</v>
      </c>
      <c r="E47" s="18"/>
      <c r="F47" s="13">
        <f t="shared" si="1"/>
        <v>0</v>
      </c>
      <c r="G47" s="18"/>
      <c r="H47" s="18"/>
      <c r="I47" s="13">
        <f t="shared" si="2"/>
        <v>0</v>
      </c>
      <c r="J47" s="18"/>
      <c r="K47" s="18"/>
      <c r="L47" s="13">
        <f t="shared" si="3"/>
        <v>900</v>
      </c>
      <c r="M47" s="18">
        <v>900</v>
      </c>
      <c r="N47" s="18">
        <v>0</v>
      </c>
      <c r="O47" s="13">
        <f t="shared" si="4"/>
        <v>0</v>
      </c>
      <c r="P47" s="18">
        <v>0</v>
      </c>
      <c r="Q47" s="18">
        <v>0</v>
      </c>
      <c r="R47" s="13">
        <f t="shared" si="5"/>
        <v>0</v>
      </c>
      <c r="S47" s="18">
        <v>0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1713</v>
      </c>
      <c r="AC47" s="18"/>
      <c r="AD47" s="13">
        <f t="shared" si="8"/>
        <v>0</v>
      </c>
      <c r="AE47" s="18"/>
      <c r="AF47" s="18"/>
      <c r="AG47" s="13">
        <f t="shared" si="9"/>
        <v>0</v>
      </c>
      <c r="AH47" s="18"/>
      <c r="AI47" s="18"/>
      <c r="AJ47" s="13">
        <f t="shared" si="10"/>
        <v>0</v>
      </c>
      <c r="AK47" s="18"/>
      <c r="AL47" s="18"/>
      <c r="AM47" s="13">
        <f t="shared" si="11"/>
        <v>0</v>
      </c>
      <c r="AN47" s="18"/>
      <c r="AO47" s="18"/>
      <c r="AP47" s="13">
        <f t="shared" si="12"/>
        <v>0</v>
      </c>
      <c r="AQ47" s="18"/>
      <c r="AR47" s="18"/>
      <c r="AS47" s="13">
        <f t="shared" si="13"/>
        <v>0</v>
      </c>
      <c r="AT47" s="18"/>
      <c r="AU47" s="18"/>
      <c r="AV47" s="13">
        <f t="shared" si="14"/>
        <v>0</v>
      </c>
      <c r="AW47" s="18"/>
      <c r="AX47" s="18"/>
      <c r="AY47" s="13">
        <f t="shared" si="15"/>
        <v>0</v>
      </c>
      <c r="AZ47" s="18"/>
      <c r="BA47" s="18"/>
      <c r="BB47" s="19">
        <v>20</v>
      </c>
      <c r="BC47" s="18">
        <v>20</v>
      </c>
      <c r="BD47" s="18"/>
      <c r="BE47" s="18">
        <v>20</v>
      </c>
      <c r="BF47" s="18"/>
      <c r="BG47" s="19"/>
      <c r="BH47" s="18"/>
      <c r="BI47" s="18"/>
      <c r="BJ47" s="18"/>
      <c r="BK47" s="13">
        <f t="shared" si="16"/>
        <v>0</v>
      </c>
      <c r="BL47" s="18"/>
      <c r="BM47" s="18"/>
      <c r="BN47" s="18"/>
      <c r="BO47" s="18"/>
      <c r="BP47" s="13">
        <f t="shared" si="17"/>
        <v>0</v>
      </c>
      <c r="BQ47" s="19"/>
      <c r="BR47" s="19"/>
      <c r="BS47" s="19"/>
      <c r="BT47" s="19"/>
      <c r="BU47" s="19"/>
      <c r="BV47" s="19"/>
      <c r="BW47" s="18"/>
      <c r="BX47" s="18"/>
      <c r="BY47" s="13">
        <f t="shared" si="18"/>
        <v>0</v>
      </c>
      <c r="BZ47" s="18"/>
      <c r="CA47" s="18"/>
      <c r="CB47" s="18"/>
      <c r="CC47" s="18"/>
      <c r="CD47" s="18"/>
      <c r="CE47" s="18"/>
      <c r="CF47" s="13">
        <f t="shared" si="19"/>
        <v>980</v>
      </c>
      <c r="CG47" s="18">
        <v>980</v>
      </c>
      <c r="CH47" s="18"/>
      <c r="CI47" s="13">
        <f t="shared" si="20"/>
        <v>0</v>
      </c>
      <c r="CJ47" s="18"/>
      <c r="CK47" s="18"/>
      <c r="CL47" s="13">
        <f t="shared" si="21"/>
        <v>2815</v>
      </c>
      <c r="CM47" s="18">
        <v>2815</v>
      </c>
      <c r="CN47" s="18"/>
      <c r="CO47" s="13">
        <f t="shared" si="22"/>
        <v>0</v>
      </c>
      <c r="CP47" s="18"/>
      <c r="CQ47" s="18"/>
      <c r="CR47" s="13">
        <f t="shared" si="23"/>
        <v>0</v>
      </c>
      <c r="CS47" s="18"/>
      <c r="CT47" s="18"/>
      <c r="CU47" s="18"/>
      <c r="CV47" s="20"/>
      <c r="CW47" s="17">
        <f t="shared" si="24"/>
        <v>10106</v>
      </c>
      <c r="CX47" s="13">
        <f t="shared" si="25"/>
        <v>10106</v>
      </c>
      <c r="CY47" s="13">
        <f t="shared" si="26"/>
        <v>0</v>
      </c>
    </row>
    <row r="48" spans="1:103" ht="31.5" x14ac:dyDescent="0.25">
      <c r="A48" s="12" t="s">
        <v>146</v>
      </c>
      <c r="B48" s="13">
        <f t="shared" si="0"/>
        <v>0</v>
      </c>
      <c r="C48" s="18">
        <v>0</v>
      </c>
      <c r="D48" s="18"/>
      <c r="E48" s="18">
        <v>0</v>
      </c>
      <c r="F48" s="13">
        <f t="shared" si="1"/>
        <v>0</v>
      </c>
      <c r="G48" s="18">
        <v>0</v>
      </c>
      <c r="H48" s="18">
        <v>0</v>
      </c>
      <c r="I48" s="13">
        <f t="shared" si="2"/>
        <v>440</v>
      </c>
      <c r="J48" s="14"/>
      <c r="K48" s="14">
        <v>440</v>
      </c>
      <c r="L48" s="13">
        <f t="shared" si="3"/>
        <v>0</v>
      </c>
      <c r="M48" s="18">
        <v>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246</v>
      </c>
      <c r="S48" s="18">
        <v>0</v>
      </c>
      <c r="T48" s="15">
        <v>246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4">
        <v>474</v>
      </c>
      <c r="AB48" s="14"/>
      <c r="AC48" s="14">
        <v>80</v>
      </c>
      <c r="AD48" s="13">
        <f t="shared" si="8"/>
        <v>0</v>
      </c>
      <c r="AE48" s="18">
        <v>0</v>
      </c>
      <c r="AF48" s="18">
        <v>0</v>
      </c>
      <c r="AG48" s="13">
        <f t="shared" si="9"/>
        <v>0</v>
      </c>
      <c r="AH48" s="18">
        <v>0</v>
      </c>
      <c r="AI48" s="18">
        <v>0</v>
      </c>
      <c r="AJ48" s="13">
        <f t="shared" si="10"/>
        <v>0</v>
      </c>
      <c r="AK48" s="18">
        <v>0</v>
      </c>
      <c r="AL48" s="18">
        <v>0</v>
      </c>
      <c r="AM48" s="13">
        <f t="shared" si="11"/>
        <v>0</v>
      </c>
      <c r="AN48" s="18">
        <v>0</v>
      </c>
      <c r="AO48" s="18">
        <v>0</v>
      </c>
      <c r="AP48" s="13">
        <f t="shared" si="12"/>
        <v>0</v>
      </c>
      <c r="AQ48" s="18">
        <v>0</v>
      </c>
      <c r="AR48" s="18">
        <v>0</v>
      </c>
      <c r="AS48" s="13">
        <f t="shared" si="13"/>
        <v>0</v>
      </c>
      <c r="AT48" s="18">
        <v>0</v>
      </c>
      <c r="AU48" s="18">
        <v>0</v>
      </c>
      <c r="AV48" s="13">
        <f t="shared" si="14"/>
        <v>0</v>
      </c>
      <c r="AW48" s="18">
        <v>0</v>
      </c>
      <c r="AX48" s="18">
        <v>0</v>
      </c>
      <c r="AY48" s="13">
        <f t="shared" si="15"/>
        <v>0</v>
      </c>
      <c r="AZ48" s="18">
        <v>0</v>
      </c>
      <c r="BA48" s="18">
        <v>0</v>
      </c>
      <c r="BB48" s="19">
        <v>0</v>
      </c>
      <c r="BC48" s="18">
        <v>0</v>
      </c>
      <c r="BD48" s="18"/>
      <c r="BE48" s="18"/>
      <c r="BF48" s="18">
        <v>0</v>
      </c>
      <c r="BG48" s="19">
        <v>0</v>
      </c>
      <c r="BH48" s="18">
        <v>0</v>
      </c>
      <c r="BI48" s="18"/>
      <c r="BJ48" s="18">
        <v>0</v>
      </c>
      <c r="BK48" s="13">
        <f t="shared" si="16"/>
        <v>0</v>
      </c>
      <c r="BL48" s="18">
        <v>0</v>
      </c>
      <c r="BM48" s="18">
        <v>0</v>
      </c>
      <c r="BN48" s="18">
        <v>0</v>
      </c>
      <c r="BO48" s="18">
        <v>0</v>
      </c>
      <c r="BP48" s="13">
        <f t="shared" si="17"/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8">
        <v>0</v>
      </c>
      <c r="BX48" s="18">
        <v>0</v>
      </c>
      <c r="BY48" s="13">
        <f t="shared" si="18"/>
        <v>0</v>
      </c>
      <c r="BZ48" s="18">
        <v>0</v>
      </c>
      <c r="CA48" s="18">
        <v>0</v>
      </c>
      <c r="CB48" s="18">
        <v>0</v>
      </c>
      <c r="CC48" s="18">
        <v>0</v>
      </c>
      <c r="CD48" s="18">
        <v>0</v>
      </c>
      <c r="CE48" s="18">
        <v>0</v>
      </c>
      <c r="CF48" s="13">
        <f t="shared" si="19"/>
        <v>0</v>
      </c>
      <c r="CG48" s="18">
        <v>0</v>
      </c>
      <c r="CH48" s="18">
        <v>0</v>
      </c>
      <c r="CI48" s="13">
        <f t="shared" si="20"/>
        <v>0</v>
      </c>
      <c r="CJ48" s="18">
        <v>0</v>
      </c>
      <c r="CK48" s="18">
        <v>0</v>
      </c>
      <c r="CL48" s="13">
        <f t="shared" si="21"/>
        <v>1177</v>
      </c>
      <c r="CM48" s="18">
        <v>0</v>
      </c>
      <c r="CN48" s="15">
        <v>1177</v>
      </c>
      <c r="CO48" s="13">
        <f t="shared" si="22"/>
        <v>0</v>
      </c>
      <c r="CP48" s="18">
        <v>0</v>
      </c>
      <c r="CQ48" s="18">
        <v>0</v>
      </c>
      <c r="CR48" s="13">
        <f t="shared" si="23"/>
        <v>2083</v>
      </c>
      <c r="CS48" s="18">
        <v>0</v>
      </c>
      <c r="CT48" s="15">
        <v>2083</v>
      </c>
      <c r="CU48" s="18">
        <v>0</v>
      </c>
      <c r="CV48" s="20"/>
      <c r="CW48" s="17">
        <f t="shared" si="24"/>
        <v>4500</v>
      </c>
      <c r="CX48" s="13">
        <f t="shared" si="25"/>
        <v>0</v>
      </c>
      <c r="CY48" s="13">
        <f t="shared" si="26"/>
        <v>4500</v>
      </c>
    </row>
    <row r="49" spans="1:103" ht="56.25" customHeight="1" x14ac:dyDescent="0.25">
      <c r="A49" s="12" t="s">
        <v>147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0</v>
      </c>
      <c r="J49" s="18">
        <v>0</v>
      </c>
      <c r="K49" s="18">
        <v>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0</v>
      </c>
      <c r="S49" s="18">
        <v>0</v>
      </c>
      <c r="T49" s="18">
        <v>0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8">
        <v>0</v>
      </c>
      <c r="AB49" s="18">
        <v>1227</v>
      </c>
      <c r="AC49" s="18">
        <v>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9">
        <v>0</v>
      </c>
      <c r="BC49" s="18">
        <v>0</v>
      </c>
      <c r="BD49" s="18"/>
      <c r="BE49" s="18"/>
      <c r="BF49" s="18">
        <v>0</v>
      </c>
      <c r="BG49" s="19"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0</v>
      </c>
      <c r="CM49" s="18">
        <v>0</v>
      </c>
      <c r="CN49" s="18">
        <v>0</v>
      </c>
      <c r="CO49" s="13">
        <f t="shared" si="22"/>
        <v>0</v>
      </c>
      <c r="CP49" s="18">
        <v>0</v>
      </c>
      <c r="CQ49" s="18">
        <v>0</v>
      </c>
      <c r="CR49" s="13">
        <f t="shared" si="23"/>
        <v>0</v>
      </c>
      <c r="CS49" s="18"/>
      <c r="CT49" s="18"/>
      <c r="CU49" s="18"/>
      <c r="CV49" s="20"/>
      <c r="CW49" s="17">
        <f t="shared" si="24"/>
        <v>1227</v>
      </c>
      <c r="CX49" s="13">
        <f t="shared" si="25"/>
        <v>1227</v>
      </c>
      <c r="CY49" s="13">
        <f t="shared" si="26"/>
        <v>0</v>
      </c>
    </row>
    <row r="50" spans="1:103" ht="31.5" x14ac:dyDescent="0.25">
      <c r="A50" s="12" t="s">
        <v>170</v>
      </c>
      <c r="B50" s="13">
        <f t="shared" si="0"/>
        <v>1834</v>
      </c>
      <c r="C50" s="18">
        <v>1834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3849</v>
      </c>
      <c r="AC50" s="18">
        <v>0</v>
      </c>
      <c r="AD50" s="13">
        <f t="shared" si="8"/>
        <v>2263</v>
      </c>
      <c r="AE50" s="18">
        <v>2183</v>
      </c>
      <c r="AF50" s="18">
        <v>80</v>
      </c>
      <c r="AG50" s="13">
        <f t="shared" si="9"/>
        <v>36</v>
      </c>
      <c r="AH50" s="18">
        <v>36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4666</v>
      </c>
      <c r="AN50" s="18">
        <v>4190</v>
      </c>
      <c r="AO50" s="18">
        <v>476</v>
      </c>
      <c r="AP50" s="13">
        <f t="shared" si="12"/>
        <v>0</v>
      </c>
      <c r="AQ50" s="18">
        <v>0</v>
      </c>
      <c r="AR50" s="18">
        <v>0</v>
      </c>
      <c r="AS50" s="13">
        <f t="shared" si="13"/>
        <v>1500</v>
      </c>
      <c r="AT50" s="18">
        <v>1500</v>
      </c>
      <c r="AU50" s="18"/>
      <c r="AV50" s="13">
        <f t="shared" si="14"/>
        <v>0</v>
      </c>
      <c r="AW50" s="18"/>
      <c r="AX50" s="18"/>
      <c r="AY50" s="13">
        <f t="shared" si="15"/>
        <v>0</v>
      </c>
      <c r="AZ50" s="18"/>
      <c r="BA50" s="18"/>
      <c r="BB50" s="19"/>
      <c r="BC50" s="18"/>
      <c r="BD50" s="18"/>
      <c r="BE50" s="18"/>
      <c r="BF50" s="18"/>
      <c r="BG50" s="19">
        <v>3296</v>
      </c>
      <c r="BH50" s="18">
        <v>3260</v>
      </c>
      <c r="BI50" s="18">
        <v>265</v>
      </c>
      <c r="BJ50" s="18">
        <v>36</v>
      </c>
      <c r="BK50" s="13">
        <f t="shared" si="16"/>
        <v>3750</v>
      </c>
      <c r="BL50" s="18">
        <v>3750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6124</v>
      </c>
      <c r="BZ50" s="18">
        <v>4045</v>
      </c>
      <c r="CA50" s="18">
        <v>187</v>
      </c>
      <c r="CB50" s="18">
        <v>1892</v>
      </c>
      <c r="CC50" s="18">
        <v>0</v>
      </c>
      <c r="CD50" s="18"/>
      <c r="CE50" s="18"/>
      <c r="CF50" s="13">
        <f t="shared" si="19"/>
        <v>0</v>
      </c>
      <c r="CG50" s="18"/>
      <c r="CH50" s="18"/>
      <c r="CI50" s="13">
        <f t="shared" si="20"/>
        <v>0</v>
      </c>
      <c r="CJ50" s="18"/>
      <c r="CK50" s="18"/>
      <c r="CL50" s="13">
        <f t="shared" si="21"/>
        <v>2780</v>
      </c>
      <c r="CM50" s="18">
        <v>2780</v>
      </c>
      <c r="CN50" s="18"/>
      <c r="CO50" s="13">
        <f t="shared" si="22"/>
        <v>0</v>
      </c>
      <c r="CP50" s="18"/>
      <c r="CQ50" s="18"/>
      <c r="CR50" s="13">
        <f t="shared" si="23"/>
        <v>0</v>
      </c>
      <c r="CS50" s="18"/>
      <c r="CT50" s="18"/>
      <c r="CU50" s="18"/>
      <c r="CV50" s="18">
        <v>1000</v>
      </c>
      <c r="CW50" s="17">
        <f>CU50+B50+F50+I50+L50+O50+R50+U50+X50+AA50+AB50+AC50+AD50+AG50+AJ50+AM50+AP50+AS50+AV50+AY50+BB50+BG50+BK50+BP50+BY50+CF50+CI50+CL50+CO50+CR50+CE50+CV50</f>
        <v>31098</v>
      </c>
      <c r="CX50" s="13">
        <f>CU50+C50+G50+J50+M50+P50+S50+V50+Y50+AB50+AE50+AH50+AK50+AN50+AQ50+AT50+AW50+AZ50+BC50+BH50+BL50+BW50+BZ50+CG50+CJ50+CM50+CP50+CS50+CE50+BU50+BS50+BN50+BQ50+CC50+CB50+CD50+CV50</f>
        <v>30319</v>
      </c>
      <c r="CY50" s="13">
        <f t="shared" si="26"/>
        <v>779</v>
      </c>
    </row>
    <row r="51" spans="1:103" ht="47.25" x14ac:dyDescent="0.25">
      <c r="A51" s="12" t="s">
        <v>148</v>
      </c>
      <c r="B51" s="13">
        <f t="shared" si="0"/>
        <v>0</v>
      </c>
      <c r="C51" s="18"/>
      <c r="D51" s="18"/>
      <c r="E51" s="18"/>
      <c r="F51" s="13">
        <f t="shared" si="1"/>
        <v>0</v>
      </c>
      <c r="G51" s="18"/>
      <c r="H51" s="18"/>
      <c r="I51" s="13">
        <f t="shared" si="2"/>
        <v>0</v>
      </c>
      <c r="J51" s="18"/>
      <c r="K51" s="18"/>
      <c r="L51" s="13">
        <f t="shared" si="3"/>
        <v>0</v>
      </c>
      <c r="M51" s="18"/>
      <c r="N51" s="18"/>
      <c r="O51" s="13">
        <f t="shared" si="4"/>
        <v>0</v>
      </c>
      <c r="P51" s="18"/>
      <c r="Q51" s="18"/>
      <c r="R51" s="13">
        <f t="shared" si="5"/>
        <v>0</v>
      </c>
      <c r="S51" s="18"/>
      <c r="T51" s="18"/>
      <c r="U51" s="13">
        <f t="shared" si="6"/>
        <v>0</v>
      </c>
      <c r="V51" s="18"/>
      <c r="W51" s="18"/>
      <c r="X51" s="13">
        <f t="shared" si="7"/>
        <v>0</v>
      </c>
      <c r="Y51" s="18"/>
      <c r="Z51" s="18"/>
      <c r="AA51" s="18"/>
      <c r="AB51" s="18">
        <v>840</v>
      </c>
      <c r="AC51" s="18"/>
      <c r="AD51" s="13">
        <f t="shared" si="8"/>
        <v>0</v>
      </c>
      <c r="AE51" s="18"/>
      <c r="AF51" s="18"/>
      <c r="AG51" s="13">
        <f t="shared" si="9"/>
        <v>0</v>
      </c>
      <c r="AH51" s="18"/>
      <c r="AI51" s="18"/>
      <c r="AJ51" s="13">
        <f t="shared" si="10"/>
        <v>0</v>
      </c>
      <c r="AK51" s="18"/>
      <c r="AL51" s="18"/>
      <c r="AM51" s="13">
        <f t="shared" si="11"/>
        <v>0</v>
      </c>
      <c r="AN51" s="18"/>
      <c r="AO51" s="18"/>
      <c r="AP51" s="13">
        <f t="shared" si="12"/>
        <v>0</v>
      </c>
      <c r="AQ51" s="18"/>
      <c r="AR51" s="18"/>
      <c r="AS51" s="13">
        <f t="shared" si="13"/>
        <v>0</v>
      </c>
      <c r="AT51" s="18"/>
      <c r="AU51" s="18"/>
      <c r="AV51" s="13">
        <f t="shared" si="14"/>
        <v>860</v>
      </c>
      <c r="AW51" s="18">
        <v>860</v>
      </c>
      <c r="AX51" s="18">
        <v>0</v>
      </c>
      <c r="AY51" s="13">
        <f t="shared" si="15"/>
        <v>0</v>
      </c>
      <c r="AZ51" s="18"/>
      <c r="BA51" s="18"/>
      <c r="BB51" s="19"/>
      <c r="BC51" s="18"/>
      <c r="BD51" s="18"/>
      <c r="BE51" s="18"/>
      <c r="BF51" s="18"/>
      <c r="BG51" s="19"/>
      <c r="BH51" s="18"/>
      <c r="BI51" s="18"/>
      <c r="BJ51" s="18"/>
      <c r="BK51" s="13">
        <f t="shared" si="16"/>
        <v>4280</v>
      </c>
      <c r="BL51" s="18">
        <v>3920</v>
      </c>
      <c r="BM51" s="18">
        <v>0</v>
      </c>
      <c r="BN51" s="18">
        <v>360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2700</v>
      </c>
      <c r="BZ51" s="18">
        <v>2640</v>
      </c>
      <c r="CA51" s="18">
        <v>0</v>
      </c>
      <c r="CB51" s="18">
        <v>60</v>
      </c>
      <c r="CC51" s="18">
        <v>0</v>
      </c>
      <c r="CD51" s="18">
        <v>0</v>
      </c>
      <c r="CE51" s="18">
        <v>0</v>
      </c>
      <c r="CF51" s="13">
        <f t="shared" si="19"/>
        <v>0</v>
      </c>
      <c r="CG51" s="18">
        <v>0</v>
      </c>
      <c r="CH51" s="18">
        <v>0</v>
      </c>
      <c r="CI51" s="13">
        <f t="shared" si="20"/>
        <v>0</v>
      </c>
      <c r="CJ51" s="18">
        <v>0</v>
      </c>
      <c r="CK51" s="18">
        <v>0</v>
      </c>
      <c r="CL51" s="13">
        <f t="shared" si="21"/>
        <v>0</v>
      </c>
      <c r="CM51" s="18">
        <v>0</v>
      </c>
      <c r="CN51" s="18">
        <v>0</v>
      </c>
      <c r="CO51" s="13">
        <f t="shared" si="22"/>
        <v>0</v>
      </c>
      <c r="CP51" s="18">
        <v>0</v>
      </c>
      <c r="CQ51" s="18">
        <v>0</v>
      </c>
      <c r="CR51" s="13">
        <f t="shared" si="23"/>
        <v>0</v>
      </c>
      <c r="CS51" s="18">
        <v>0</v>
      </c>
      <c r="CT51" s="18">
        <v>0</v>
      </c>
      <c r="CU51" s="18">
        <v>0</v>
      </c>
      <c r="CV51" s="20"/>
      <c r="CW51" s="17">
        <f t="shared" si="24"/>
        <v>8680</v>
      </c>
      <c r="CX51" s="13">
        <f t="shared" si="25"/>
        <v>8680</v>
      </c>
      <c r="CY51" s="13">
        <f t="shared" si="26"/>
        <v>0</v>
      </c>
    </row>
    <row r="52" spans="1:103" ht="31.5" x14ac:dyDescent="0.25">
      <c r="A52" s="12" t="s">
        <v>149</v>
      </c>
      <c r="B52" s="13">
        <f t="shared" si="0"/>
        <v>0</v>
      </c>
      <c r="C52" s="18">
        <v>0</v>
      </c>
      <c r="D52" s="18"/>
      <c r="E52" s="18">
        <v>0</v>
      </c>
      <c r="F52" s="13">
        <f t="shared" si="1"/>
        <v>0</v>
      </c>
      <c r="G52" s="18">
        <v>0</v>
      </c>
      <c r="H52" s="18">
        <v>0</v>
      </c>
      <c r="I52" s="13">
        <f t="shared" si="2"/>
        <v>1239</v>
      </c>
      <c r="J52" s="18">
        <v>1234</v>
      </c>
      <c r="K52" s="18">
        <v>5</v>
      </c>
      <c r="L52" s="13">
        <f t="shared" si="3"/>
        <v>0</v>
      </c>
      <c r="M52" s="18">
        <v>0</v>
      </c>
      <c r="N52" s="18">
        <v>0</v>
      </c>
      <c r="O52" s="13">
        <f t="shared" si="4"/>
        <v>0</v>
      </c>
      <c r="P52" s="18">
        <v>0</v>
      </c>
      <c r="Q52" s="18">
        <v>0</v>
      </c>
      <c r="R52" s="13">
        <f t="shared" si="5"/>
        <v>0</v>
      </c>
      <c r="S52" s="18">
        <v>0</v>
      </c>
      <c r="T52" s="18">
        <v>0</v>
      </c>
      <c r="U52" s="13">
        <f t="shared" si="6"/>
        <v>0</v>
      </c>
      <c r="V52" s="18">
        <v>0</v>
      </c>
      <c r="W52" s="18">
        <v>0</v>
      </c>
      <c r="X52" s="13">
        <f t="shared" si="7"/>
        <v>0</v>
      </c>
      <c r="Y52" s="18">
        <v>0</v>
      </c>
      <c r="Z52" s="18">
        <v>0</v>
      </c>
      <c r="AA52" s="18">
        <v>0</v>
      </c>
      <c r="AB52" s="18">
        <v>2490</v>
      </c>
      <c r="AC52" s="18">
        <v>0</v>
      </c>
      <c r="AD52" s="13">
        <f t="shared" si="8"/>
        <v>0</v>
      </c>
      <c r="AE52" s="18">
        <v>0</v>
      </c>
      <c r="AF52" s="18">
        <v>0</v>
      </c>
      <c r="AG52" s="13">
        <f t="shared" si="9"/>
        <v>0</v>
      </c>
      <c r="AH52" s="18">
        <v>0</v>
      </c>
      <c r="AI52" s="18">
        <v>0</v>
      </c>
      <c r="AJ52" s="13">
        <f t="shared" si="10"/>
        <v>0</v>
      </c>
      <c r="AK52" s="18">
        <v>0</v>
      </c>
      <c r="AL52" s="18">
        <v>0</v>
      </c>
      <c r="AM52" s="13">
        <f t="shared" si="11"/>
        <v>0</v>
      </c>
      <c r="AN52" s="18">
        <v>0</v>
      </c>
      <c r="AO52" s="18">
        <v>0</v>
      </c>
      <c r="AP52" s="13">
        <f t="shared" si="12"/>
        <v>0</v>
      </c>
      <c r="AQ52" s="18">
        <v>0</v>
      </c>
      <c r="AR52" s="18">
        <v>0</v>
      </c>
      <c r="AS52" s="13">
        <f t="shared" si="13"/>
        <v>0</v>
      </c>
      <c r="AT52" s="18">
        <v>0</v>
      </c>
      <c r="AU52" s="18">
        <v>0</v>
      </c>
      <c r="AV52" s="13">
        <f t="shared" si="14"/>
        <v>0</v>
      </c>
      <c r="AW52" s="18">
        <v>0</v>
      </c>
      <c r="AX52" s="18">
        <v>0</v>
      </c>
      <c r="AY52" s="13">
        <f t="shared" si="15"/>
        <v>0</v>
      </c>
      <c r="AZ52" s="18">
        <v>0</v>
      </c>
      <c r="BA52" s="18">
        <v>0</v>
      </c>
      <c r="BB52" s="19">
        <v>0</v>
      </c>
      <c r="BC52" s="18">
        <v>0</v>
      </c>
      <c r="BD52" s="18"/>
      <c r="BE52" s="18"/>
      <c r="BF52" s="18">
        <v>0</v>
      </c>
      <c r="BG52" s="19">
        <v>0</v>
      </c>
      <c r="BH52" s="18">
        <v>0</v>
      </c>
      <c r="BI52" s="18"/>
      <c r="BJ52" s="18">
        <v>0</v>
      </c>
      <c r="BK52" s="13">
        <f t="shared" si="16"/>
        <v>0</v>
      </c>
      <c r="BL52" s="18">
        <v>0</v>
      </c>
      <c r="BM52" s="18">
        <v>0</v>
      </c>
      <c r="BN52" s="18">
        <v>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/>
      <c r="CV52" s="20"/>
      <c r="CW52" s="17">
        <f t="shared" si="24"/>
        <v>3729</v>
      </c>
      <c r="CX52" s="13">
        <f t="shared" si="25"/>
        <v>3724</v>
      </c>
      <c r="CY52" s="13">
        <f t="shared" si="26"/>
        <v>5</v>
      </c>
    </row>
    <row r="53" spans="1:103" ht="47.25" x14ac:dyDescent="0.25">
      <c r="A53" s="12" t="s">
        <v>150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0</v>
      </c>
      <c r="J53" s="18">
        <v>0</v>
      </c>
      <c r="K53" s="18">
        <v>0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2029</v>
      </c>
      <c r="AC53" s="18">
        <v>0</v>
      </c>
      <c r="AD53" s="13">
        <f t="shared" si="8"/>
        <v>1656</v>
      </c>
      <c r="AE53" s="18">
        <v>1656</v>
      </c>
      <c r="AF53" s="18">
        <v>0</v>
      </c>
      <c r="AG53" s="13">
        <f t="shared" si="9"/>
        <v>124</v>
      </c>
      <c r="AH53" s="18">
        <v>124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1281</v>
      </c>
      <c r="AN53" s="18">
        <v>1281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9">
        <v>0</v>
      </c>
      <c r="BC53" s="18">
        <v>0</v>
      </c>
      <c r="BD53" s="18"/>
      <c r="BE53" s="18"/>
      <c r="BF53" s="18">
        <v>0</v>
      </c>
      <c r="BG53" s="19">
        <v>0</v>
      </c>
      <c r="BH53" s="18">
        <v>0</v>
      </c>
      <c r="BI53" s="18"/>
      <c r="BJ53" s="18">
        <v>0</v>
      </c>
      <c r="BK53" s="13">
        <f t="shared" si="16"/>
        <v>4430</v>
      </c>
      <c r="BL53" s="18">
        <v>4430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3203</v>
      </c>
      <c r="CG53" s="18">
        <v>3174</v>
      </c>
      <c r="CH53" s="18">
        <v>29</v>
      </c>
      <c r="CI53" s="13">
        <f t="shared" si="20"/>
        <v>4800</v>
      </c>
      <c r="CJ53" s="18">
        <v>4700</v>
      </c>
      <c r="CK53" s="18">
        <v>100</v>
      </c>
      <c r="CL53" s="13">
        <f t="shared" si="21"/>
        <v>2048</v>
      </c>
      <c r="CM53" s="18">
        <v>2048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>
        <v>0</v>
      </c>
      <c r="CV53" s="20"/>
      <c r="CW53" s="17">
        <f t="shared" si="24"/>
        <v>19571</v>
      </c>
      <c r="CX53" s="13">
        <f t="shared" si="25"/>
        <v>19442</v>
      </c>
      <c r="CY53" s="13">
        <f t="shared" si="26"/>
        <v>129</v>
      </c>
    </row>
    <row r="54" spans="1:103" ht="31.5" x14ac:dyDescent="0.25">
      <c r="A54" s="12" t="s">
        <v>151</v>
      </c>
      <c r="B54" s="13">
        <f t="shared" si="0"/>
        <v>4470</v>
      </c>
      <c r="C54" s="22">
        <v>4464</v>
      </c>
      <c r="D54" s="23"/>
      <c r="E54" s="18">
        <v>6</v>
      </c>
      <c r="F54" s="13">
        <f t="shared" si="1"/>
        <v>0</v>
      </c>
      <c r="G54" s="18"/>
      <c r="H54" s="18"/>
      <c r="I54" s="13">
        <f t="shared" si="2"/>
        <v>0</v>
      </c>
      <c r="J54" s="18"/>
      <c r="K54" s="18"/>
      <c r="L54" s="13">
        <f t="shared" si="3"/>
        <v>1540</v>
      </c>
      <c r="M54" s="18">
        <v>1532</v>
      </c>
      <c r="N54" s="18">
        <v>8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1204</v>
      </c>
      <c r="AC54" s="18">
        <v>2354</v>
      </c>
      <c r="AD54" s="13">
        <f t="shared" si="8"/>
        <v>0</v>
      </c>
      <c r="AE54" s="18">
        <v>0</v>
      </c>
      <c r="AF54" s="18">
        <v>0</v>
      </c>
      <c r="AG54" s="13">
        <f t="shared" si="9"/>
        <v>0</v>
      </c>
      <c r="AH54" s="18">
        <v>0</v>
      </c>
      <c r="AI54" s="18">
        <v>0</v>
      </c>
      <c r="AJ54" s="13">
        <f t="shared" si="10"/>
        <v>5712</v>
      </c>
      <c r="AK54" s="18">
        <v>5632</v>
      </c>
      <c r="AL54" s="18">
        <v>80</v>
      </c>
      <c r="AM54" s="13">
        <f t="shared" si="11"/>
        <v>0</v>
      </c>
      <c r="AN54" s="18">
        <v>0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1007</v>
      </c>
      <c r="AZ54" s="18">
        <v>1007</v>
      </c>
      <c r="BA54" s="18"/>
      <c r="BB54" s="19">
        <v>845</v>
      </c>
      <c r="BC54" s="18">
        <v>845</v>
      </c>
      <c r="BD54" s="18">
        <v>570</v>
      </c>
      <c r="BE54" s="18"/>
      <c r="BF54" s="18"/>
      <c r="BG54" s="19"/>
      <c r="BH54" s="18"/>
      <c r="BI54" s="18"/>
      <c r="BJ54" s="18"/>
      <c r="BK54" s="13">
        <f t="shared" si="16"/>
        <v>649</v>
      </c>
      <c r="BL54" s="18">
        <v>222</v>
      </c>
      <c r="BM54" s="18">
        <v>0</v>
      </c>
      <c r="BN54" s="18">
        <v>427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9468</v>
      </c>
      <c r="BZ54" s="18">
        <v>1642</v>
      </c>
      <c r="CA54" s="18">
        <v>0</v>
      </c>
      <c r="CB54" s="18">
        <v>64</v>
      </c>
      <c r="CC54" s="18">
        <v>2550</v>
      </c>
      <c r="CD54" s="18">
        <v>5212</v>
      </c>
      <c r="CE54" s="18">
        <v>0</v>
      </c>
      <c r="CF54" s="13">
        <f t="shared" si="19"/>
        <v>0</v>
      </c>
      <c r="CG54" s="18">
        <v>0</v>
      </c>
      <c r="CH54" s="18">
        <v>0</v>
      </c>
      <c r="CI54" s="13">
        <f t="shared" si="20"/>
        <v>0</v>
      </c>
      <c r="CJ54" s="18">
        <v>0</v>
      </c>
      <c r="CK54" s="18">
        <v>0</v>
      </c>
      <c r="CL54" s="13">
        <f t="shared" si="21"/>
        <v>943</v>
      </c>
      <c r="CM54" s="18">
        <v>943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28192</v>
      </c>
      <c r="CX54" s="13">
        <f t="shared" si="25"/>
        <v>25744</v>
      </c>
      <c r="CY54" s="13">
        <f t="shared" si="26"/>
        <v>2448</v>
      </c>
    </row>
    <row r="55" spans="1:103" ht="31.5" x14ac:dyDescent="0.25">
      <c r="A55" s="12" t="s">
        <v>152</v>
      </c>
      <c r="B55" s="13">
        <f t="shared" si="0"/>
        <v>0</v>
      </c>
      <c r="C55" s="18"/>
      <c r="D55" s="18"/>
      <c r="E55" s="18"/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0</v>
      </c>
      <c r="M55" s="18"/>
      <c r="N55" s="18"/>
      <c r="O55" s="13">
        <f t="shared" si="4"/>
        <v>2540</v>
      </c>
      <c r="P55" s="18">
        <v>2482</v>
      </c>
      <c r="Q55" s="18">
        <v>58</v>
      </c>
      <c r="R55" s="13">
        <f t="shared" si="5"/>
        <v>0</v>
      </c>
      <c r="S55" s="18"/>
      <c r="T55" s="18"/>
      <c r="U55" s="13">
        <f t="shared" si="6"/>
        <v>0</v>
      </c>
      <c r="V55" s="18"/>
      <c r="W55" s="18"/>
      <c r="X55" s="13">
        <f t="shared" si="7"/>
        <v>0</v>
      </c>
      <c r="Y55" s="18"/>
      <c r="Z55" s="18"/>
      <c r="AA55" s="18"/>
      <c r="AB55" s="18">
        <v>1906</v>
      </c>
      <c r="AC55" s="18">
        <v>0</v>
      </c>
      <c r="AD55" s="13">
        <f t="shared" si="8"/>
        <v>1706</v>
      </c>
      <c r="AE55" s="18">
        <v>1676</v>
      </c>
      <c r="AF55" s="18">
        <v>30</v>
      </c>
      <c r="AG55" s="13">
        <f t="shared" si="9"/>
        <v>2106</v>
      </c>
      <c r="AH55" s="18">
        <v>2106</v>
      </c>
      <c r="AI55" s="18"/>
      <c r="AJ55" s="13">
        <f t="shared" si="10"/>
        <v>0</v>
      </c>
      <c r="AK55" s="18"/>
      <c r="AL55" s="18"/>
      <c r="AM55" s="13">
        <f t="shared" si="11"/>
        <v>0</v>
      </c>
      <c r="AN55" s="18"/>
      <c r="AO55" s="18"/>
      <c r="AP55" s="13">
        <f t="shared" si="12"/>
        <v>0</v>
      </c>
      <c r="AQ55" s="18"/>
      <c r="AR55" s="18"/>
      <c r="AS55" s="13">
        <f t="shared" si="13"/>
        <v>0</v>
      </c>
      <c r="AT55" s="18"/>
      <c r="AU55" s="18"/>
      <c r="AV55" s="13">
        <f t="shared" si="14"/>
        <v>0</v>
      </c>
      <c r="AW55" s="18"/>
      <c r="AX55" s="18"/>
      <c r="AY55" s="13">
        <f t="shared" si="15"/>
        <v>0</v>
      </c>
      <c r="AZ55" s="18"/>
      <c r="BA55" s="18"/>
      <c r="BB55" s="19"/>
      <c r="BC55" s="18"/>
      <c r="BD55" s="18"/>
      <c r="BE55" s="18"/>
      <c r="BF55" s="18"/>
      <c r="BG55" s="19"/>
      <c r="BH55" s="18"/>
      <c r="BI55" s="18"/>
      <c r="BJ55" s="18"/>
      <c r="BK55" s="13">
        <f t="shared" si="16"/>
        <v>0</v>
      </c>
      <c r="BL55" s="18"/>
      <c r="BM55" s="18"/>
      <c r="BN55" s="18"/>
      <c r="BO55" s="18"/>
      <c r="BP55" s="13">
        <f t="shared" si="17"/>
        <v>0</v>
      </c>
      <c r="BQ55" s="19"/>
      <c r="BR55" s="19"/>
      <c r="BS55" s="19"/>
      <c r="BT55" s="19"/>
      <c r="BU55" s="19"/>
      <c r="BV55" s="19"/>
      <c r="BW55" s="18"/>
      <c r="BX55" s="18"/>
      <c r="BY55" s="13">
        <f t="shared" si="18"/>
        <v>0</v>
      </c>
      <c r="BZ55" s="18"/>
      <c r="CA55" s="18"/>
      <c r="CB55" s="18"/>
      <c r="CC55" s="18"/>
      <c r="CD55" s="18"/>
      <c r="CE55" s="18"/>
      <c r="CF55" s="13">
        <f t="shared" si="19"/>
        <v>0</v>
      </c>
      <c r="CG55" s="18"/>
      <c r="CH55" s="18"/>
      <c r="CI55" s="13">
        <f t="shared" si="20"/>
        <v>0</v>
      </c>
      <c r="CJ55" s="18"/>
      <c r="CK55" s="18"/>
      <c r="CL55" s="13">
        <f t="shared" si="21"/>
        <v>2946</v>
      </c>
      <c r="CM55" s="18">
        <v>2918</v>
      </c>
      <c r="CN55" s="18">
        <v>28</v>
      </c>
      <c r="CO55" s="13">
        <f t="shared" si="22"/>
        <v>0</v>
      </c>
      <c r="CP55" s="18"/>
      <c r="CQ55" s="18"/>
      <c r="CR55" s="13">
        <f t="shared" si="23"/>
        <v>0</v>
      </c>
      <c r="CS55" s="18"/>
      <c r="CT55" s="18"/>
      <c r="CU55" s="18"/>
      <c r="CV55" s="20"/>
      <c r="CW55" s="17">
        <f t="shared" si="24"/>
        <v>11204</v>
      </c>
      <c r="CX55" s="13">
        <f t="shared" si="25"/>
        <v>11088</v>
      </c>
      <c r="CY55" s="13">
        <f t="shared" si="26"/>
        <v>116</v>
      </c>
    </row>
    <row r="56" spans="1:103" ht="31.5" x14ac:dyDescent="0.25">
      <c r="A56" s="12" t="s">
        <v>153</v>
      </c>
      <c r="B56" s="13">
        <f t="shared" si="0"/>
        <v>0</v>
      </c>
      <c r="C56" s="18">
        <v>0</v>
      </c>
      <c r="D56" s="18"/>
      <c r="E56" s="18">
        <v>0</v>
      </c>
      <c r="F56" s="13">
        <f t="shared" si="1"/>
        <v>0</v>
      </c>
      <c r="G56" s="18">
        <v>0</v>
      </c>
      <c r="H56" s="18">
        <v>0</v>
      </c>
      <c r="I56" s="13">
        <f t="shared" si="2"/>
        <v>0</v>
      </c>
      <c r="J56" s="18">
        <v>0</v>
      </c>
      <c r="K56" s="18">
        <v>0</v>
      </c>
      <c r="L56" s="13">
        <f t="shared" si="3"/>
        <v>0</v>
      </c>
      <c r="M56" s="18">
        <v>0</v>
      </c>
      <c r="N56" s="18">
        <v>0</v>
      </c>
      <c r="O56" s="13">
        <f t="shared" si="4"/>
        <v>0</v>
      </c>
      <c r="P56" s="18">
        <v>0</v>
      </c>
      <c r="Q56" s="18">
        <v>0</v>
      </c>
      <c r="R56" s="13">
        <f t="shared" si="5"/>
        <v>0</v>
      </c>
      <c r="S56" s="18">
        <v>0</v>
      </c>
      <c r="T56" s="18">
        <v>0</v>
      </c>
      <c r="U56" s="13">
        <f t="shared" si="6"/>
        <v>0</v>
      </c>
      <c r="V56" s="18">
        <v>0</v>
      </c>
      <c r="W56" s="18">
        <v>0</v>
      </c>
      <c r="X56" s="13">
        <f t="shared" si="7"/>
        <v>0</v>
      </c>
      <c r="Y56" s="18">
        <v>0</v>
      </c>
      <c r="Z56" s="18">
        <v>0</v>
      </c>
      <c r="AA56" s="18">
        <v>0</v>
      </c>
      <c r="AB56" s="18">
        <v>800</v>
      </c>
      <c r="AC56" s="18">
        <v>66</v>
      </c>
      <c r="AD56" s="13">
        <f t="shared" si="8"/>
        <v>0</v>
      </c>
      <c r="AE56" s="18">
        <v>0</v>
      </c>
      <c r="AF56" s="18">
        <v>0</v>
      </c>
      <c r="AG56" s="13">
        <f t="shared" si="9"/>
        <v>0</v>
      </c>
      <c r="AH56" s="18">
        <v>0</v>
      </c>
      <c r="AI56" s="18">
        <v>0</v>
      </c>
      <c r="AJ56" s="13">
        <f t="shared" si="10"/>
        <v>0</v>
      </c>
      <c r="AK56" s="18">
        <v>0</v>
      </c>
      <c r="AL56" s="18">
        <v>0</v>
      </c>
      <c r="AM56" s="13">
        <f t="shared" si="11"/>
        <v>0</v>
      </c>
      <c r="AN56" s="18">
        <v>0</v>
      </c>
      <c r="AO56" s="18">
        <v>0</v>
      </c>
      <c r="AP56" s="13">
        <f t="shared" si="12"/>
        <v>0</v>
      </c>
      <c r="AQ56" s="18">
        <v>0</v>
      </c>
      <c r="AR56" s="18">
        <v>0</v>
      </c>
      <c r="AS56" s="13">
        <f t="shared" si="13"/>
        <v>0</v>
      </c>
      <c r="AT56" s="18">
        <v>0</v>
      </c>
      <c r="AU56" s="18">
        <v>0</v>
      </c>
      <c r="AV56" s="13">
        <f t="shared" si="14"/>
        <v>0</v>
      </c>
      <c r="AW56" s="18">
        <v>0</v>
      </c>
      <c r="AX56" s="18">
        <v>0</v>
      </c>
      <c r="AY56" s="13">
        <f t="shared" si="15"/>
        <v>0</v>
      </c>
      <c r="AZ56" s="18">
        <v>0</v>
      </c>
      <c r="BA56" s="18">
        <v>0</v>
      </c>
      <c r="BB56" s="19">
        <v>0</v>
      </c>
      <c r="BC56" s="18">
        <v>0</v>
      </c>
      <c r="BD56" s="18"/>
      <c r="BE56" s="18"/>
      <c r="BF56" s="18">
        <v>0</v>
      </c>
      <c r="BG56" s="19">
        <v>0</v>
      </c>
      <c r="BH56" s="18">
        <v>0</v>
      </c>
      <c r="BI56" s="18"/>
      <c r="BJ56" s="18">
        <v>0</v>
      </c>
      <c r="BK56" s="13">
        <f t="shared" si="16"/>
        <v>0</v>
      </c>
      <c r="BL56" s="18">
        <v>0</v>
      </c>
      <c r="BM56" s="18">
        <v>0</v>
      </c>
      <c r="BN56" s="18">
        <v>0</v>
      </c>
      <c r="BO56" s="18">
        <v>0</v>
      </c>
      <c r="BP56" s="13">
        <f t="shared" si="17"/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8">
        <v>0</v>
      </c>
      <c r="BX56" s="18">
        <v>0</v>
      </c>
      <c r="BY56" s="13">
        <f t="shared" si="18"/>
        <v>2659</v>
      </c>
      <c r="BZ56" s="18">
        <v>1173</v>
      </c>
      <c r="CA56" s="18">
        <v>51</v>
      </c>
      <c r="CB56" s="18">
        <v>25</v>
      </c>
      <c r="CC56" s="18">
        <v>450</v>
      </c>
      <c r="CD56" s="18">
        <v>960</v>
      </c>
      <c r="CE56" s="18">
        <v>0</v>
      </c>
      <c r="CF56" s="13">
        <f t="shared" si="19"/>
        <v>0</v>
      </c>
      <c r="CG56" s="18">
        <v>0</v>
      </c>
      <c r="CH56" s="18">
        <v>0</v>
      </c>
      <c r="CI56" s="13">
        <f t="shared" si="20"/>
        <v>0</v>
      </c>
      <c r="CJ56" s="18">
        <v>0</v>
      </c>
      <c r="CK56" s="18">
        <v>0</v>
      </c>
      <c r="CL56" s="13">
        <f t="shared" si="21"/>
        <v>0</v>
      </c>
      <c r="CM56" s="18">
        <v>0</v>
      </c>
      <c r="CN56" s="18">
        <v>0</v>
      </c>
      <c r="CO56" s="13">
        <f t="shared" si="22"/>
        <v>0</v>
      </c>
      <c r="CP56" s="18">
        <v>0</v>
      </c>
      <c r="CQ56" s="18">
        <v>0</v>
      </c>
      <c r="CR56" s="13">
        <f t="shared" si="23"/>
        <v>0</v>
      </c>
      <c r="CS56" s="18">
        <v>0</v>
      </c>
      <c r="CT56" s="18">
        <v>0</v>
      </c>
      <c r="CU56" s="18">
        <v>1200</v>
      </c>
      <c r="CV56" s="20"/>
      <c r="CW56" s="17">
        <f t="shared" si="24"/>
        <v>4725</v>
      </c>
      <c r="CX56" s="13">
        <f t="shared" si="25"/>
        <v>4608</v>
      </c>
      <c r="CY56" s="13">
        <f t="shared" si="26"/>
        <v>117</v>
      </c>
    </row>
    <row r="57" spans="1:103" ht="31.5" x14ac:dyDescent="0.25">
      <c r="A57" s="12" t="s">
        <v>154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141</v>
      </c>
      <c r="M57" s="18">
        <v>0</v>
      </c>
      <c r="N57" s="18">
        <v>141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989</v>
      </c>
      <c r="AB57" s="18">
        <v>0</v>
      </c>
      <c r="AC57" s="18">
        <v>55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9">
        <v>0</v>
      </c>
      <c r="BC57" s="18">
        <v>0</v>
      </c>
      <c r="BD57" s="18"/>
      <c r="BE57" s="18"/>
      <c r="BF57" s="18">
        <v>0</v>
      </c>
      <c r="BG57" s="19"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0</v>
      </c>
      <c r="BZ57" s="18">
        <v>0</v>
      </c>
      <c r="CA57" s="18">
        <v>0</v>
      </c>
      <c r="CB57" s="18">
        <v>0</v>
      </c>
      <c r="CC57" s="18">
        <v>0</v>
      </c>
      <c r="CD57" s="18">
        <v>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1204</v>
      </c>
      <c r="CM57" s="18">
        <v>0</v>
      </c>
      <c r="CN57" s="18">
        <v>1204</v>
      </c>
      <c r="CO57" s="13">
        <f t="shared" si="22"/>
        <v>0</v>
      </c>
      <c r="CP57" s="18">
        <v>0</v>
      </c>
      <c r="CQ57" s="18"/>
      <c r="CR57" s="13">
        <f t="shared" si="23"/>
        <v>0</v>
      </c>
      <c r="CS57" s="18"/>
      <c r="CT57" s="18"/>
      <c r="CU57" s="18"/>
      <c r="CV57" s="20"/>
      <c r="CW57" s="17">
        <f t="shared" si="24"/>
        <v>2389</v>
      </c>
      <c r="CX57" s="13">
        <f t="shared" si="25"/>
        <v>0</v>
      </c>
      <c r="CY57" s="13">
        <f t="shared" si="26"/>
        <v>2389</v>
      </c>
    </row>
    <row r="58" spans="1:103" ht="31.5" x14ac:dyDescent="0.25">
      <c r="A58" s="12" t="s">
        <v>155</v>
      </c>
      <c r="B58" s="13">
        <f t="shared" si="0"/>
        <v>3297</v>
      </c>
      <c r="C58" s="18">
        <v>3297</v>
      </c>
      <c r="D58" s="18">
        <v>770</v>
      </c>
      <c r="E58" s="18"/>
      <c r="F58" s="13">
        <f t="shared" si="1"/>
        <v>1968</v>
      </c>
      <c r="G58" s="18">
        <v>1968</v>
      </c>
      <c r="H58" s="18">
        <v>0</v>
      </c>
      <c r="I58" s="13">
        <f t="shared" si="2"/>
        <v>1085</v>
      </c>
      <c r="J58" s="18">
        <v>1085</v>
      </c>
      <c r="K58" s="18">
        <v>0</v>
      </c>
      <c r="L58" s="13">
        <f t="shared" si="3"/>
        <v>950</v>
      </c>
      <c r="M58" s="18">
        <v>950</v>
      </c>
      <c r="N58" s="18">
        <v>0</v>
      </c>
      <c r="O58" s="13">
        <f t="shared" si="4"/>
        <v>1000</v>
      </c>
      <c r="P58" s="18">
        <v>1000</v>
      </c>
      <c r="Q58" s="18">
        <v>0</v>
      </c>
      <c r="R58" s="13">
        <f t="shared" si="5"/>
        <v>940</v>
      </c>
      <c r="S58" s="18">
        <v>940</v>
      </c>
      <c r="T58" s="18"/>
      <c r="U58" s="13">
        <f t="shared" si="6"/>
        <v>0</v>
      </c>
      <c r="V58" s="18"/>
      <c r="W58" s="18"/>
      <c r="X58" s="13">
        <f t="shared" si="7"/>
        <v>0</v>
      </c>
      <c r="Y58" s="18"/>
      <c r="Z58" s="18"/>
      <c r="AA58" s="18"/>
      <c r="AB58" s="18"/>
      <c r="AC58" s="18"/>
      <c r="AD58" s="13">
        <f t="shared" si="8"/>
        <v>1185</v>
      </c>
      <c r="AE58" s="18">
        <v>1185</v>
      </c>
      <c r="AF58" s="18">
        <v>0</v>
      </c>
      <c r="AG58" s="13">
        <f t="shared" si="9"/>
        <v>600</v>
      </c>
      <c r="AH58" s="18">
        <v>600</v>
      </c>
      <c r="AI58" s="18">
        <v>0</v>
      </c>
      <c r="AJ58" s="13">
        <f t="shared" si="10"/>
        <v>1900</v>
      </c>
      <c r="AK58" s="18">
        <v>1900</v>
      </c>
      <c r="AL58" s="18">
        <v>0</v>
      </c>
      <c r="AM58" s="13">
        <f t="shared" si="11"/>
        <v>860</v>
      </c>
      <c r="AN58" s="18">
        <v>860</v>
      </c>
      <c r="AO58" s="18">
        <v>0</v>
      </c>
      <c r="AP58" s="13">
        <f t="shared" si="12"/>
        <v>800</v>
      </c>
      <c r="AQ58" s="18">
        <v>675</v>
      </c>
      <c r="AR58" s="18">
        <v>125</v>
      </c>
      <c r="AS58" s="13">
        <f t="shared" si="13"/>
        <v>0</v>
      </c>
      <c r="AT58" s="18">
        <v>0</v>
      </c>
      <c r="AU58" s="18">
        <v>0</v>
      </c>
      <c r="AV58" s="13">
        <f t="shared" si="14"/>
        <v>1000</v>
      </c>
      <c r="AW58" s="18">
        <v>1000</v>
      </c>
      <c r="AX58" s="18">
        <v>0</v>
      </c>
      <c r="AY58" s="13">
        <f t="shared" si="15"/>
        <v>1200</v>
      </c>
      <c r="AZ58" s="18">
        <v>1200</v>
      </c>
      <c r="BA58" s="18"/>
      <c r="BB58" s="19"/>
      <c r="BC58" s="18"/>
      <c r="BD58" s="18"/>
      <c r="BE58" s="18"/>
      <c r="BF58" s="18"/>
      <c r="BG58" s="19">
        <v>2170</v>
      </c>
      <c r="BH58" s="18">
        <v>2170</v>
      </c>
      <c r="BI58" s="18">
        <v>270</v>
      </c>
      <c r="BJ58" s="18"/>
      <c r="BK58" s="13">
        <f t="shared" si="16"/>
        <v>5335</v>
      </c>
      <c r="BL58" s="18">
        <v>1210</v>
      </c>
      <c r="BM58" s="18">
        <v>0</v>
      </c>
      <c r="BN58" s="18">
        <v>4125</v>
      </c>
      <c r="BO58" s="18">
        <v>0</v>
      </c>
      <c r="BP58" s="13">
        <f t="shared" si="17"/>
        <v>30</v>
      </c>
      <c r="BQ58" s="19">
        <v>0</v>
      </c>
      <c r="BR58" s="19">
        <v>0</v>
      </c>
      <c r="BS58" s="19">
        <v>30</v>
      </c>
      <c r="BT58" s="19"/>
      <c r="BU58" s="19"/>
      <c r="BV58" s="19"/>
      <c r="BW58" s="18"/>
      <c r="BX58" s="18"/>
      <c r="BY58" s="13">
        <f t="shared" si="18"/>
        <v>4340</v>
      </c>
      <c r="BZ58" s="18">
        <v>4300</v>
      </c>
      <c r="CA58" s="18">
        <v>10</v>
      </c>
      <c r="CB58" s="18">
        <v>30</v>
      </c>
      <c r="CC58" s="18"/>
      <c r="CD58" s="18"/>
      <c r="CE58" s="18"/>
      <c r="CF58" s="13">
        <f t="shared" si="19"/>
        <v>0</v>
      </c>
      <c r="CG58" s="18"/>
      <c r="CH58" s="18"/>
      <c r="CI58" s="13">
        <f t="shared" si="20"/>
        <v>0</v>
      </c>
      <c r="CJ58" s="18"/>
      <c r="CK58" s="18"/>
      <c r="CL58" s="13">
        <f t="shared" si="21"/>
        <v>3045</v>
      </c>
      <c r="CM58" s="18">
        <v>3045</v>
      </c>
      <c r="CN58" s="18"/>
      <c r="CO58" s="13">
        <f t="shared" si="22"/>
        <v>0</v>
      </c>
      <c r="CP58" s="18"/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31705</v>
      </c>
      <c r="CX58" s="13">
        <f t="shared" si="25"/>
        <v>31570</v>
      </c>
      <c r="CY58" s="13">
        <f t="shared" si="26"/>
        <v>135</v>
      </c>
    </row>
    <row r="59" spans="1:103" ht="31.5" x14ac:dyDescent="0.25">
      <c r="A59" s="12" t="s">
        <v>156</v>
      </c>
      <c r="B59" s="13">
        <f t="shared" si="0"/>
        <v>8429</v>
      </c>
      <c r="C59" s="18">
        <v>7679</v>
      </c>
      <c r="D59" s="18">
        <v>1350</v>
      </c>
      <c r="E59" s="18">
        <v>750</v>
      </c>
      <c r="F59" s="13">
        <f t="shared" si="1"/>
        <v>0</v>
      </c>
      <c r="G59" s="18"/>
      <c r="H59" s="18"/>
      <c r="I59" s="13">
        <f t="shared" si="2"/>
        <v>0</v>
      </c>
      <c r="J59" s="18"/>
      <c r="K59" s="18"/>
      <c r="L59" s="13">
        <f t="shared" si="3"/>
        <v>0</v>
      </c>
      <c r="M59" s="18"/>
      <c r="N59" s="18"/>
      <c r="O59" s="13">
        <f t="shared" si="4"/>
        <v>0</v>
      </c>
      <c r="P59" s="18"/>
      <c r="Q59" s="18"/>
      <c r="R59" s="13">
        <f t="shared" si="5"/>
        <v>0</v>
      </c>
      <c r="S59" s="18"/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0</v>
      </c>
      <c r="AE59" s="18"/>
      <c r="AF59" s="18"/>
      <c r="AG59" s="13">
        <f t="shared" si="9"/>
        <v>0</v>
      </c>
      <c r="AH59" s="18"/>
      <c r="AI59" s="18"/>
      <c r="AJ59" s="13">
        <f t="shared" si="10"/>
        <v>0</v>
      </c>
      <c r="AK59" s="18"/>
      <c r="AL59" s="18"/>
      <c r="AM59" s="13">
        <f t="shared" si="11"/>
        <v>0</v>
      </c>
      <c r="AN59" s="18"/>
      <c r="AO59" s="18"/>
      <c r="AP59" s="13">
        <f t="shared" si="12"/>
        <v>0</v>
      </c>
      <c r="AQ59" s="18"/>
      <c r="AR59" s="18"/>
      <c r="AS59" s="13">
        <f t="shared" si="13"/>
        <v>0</v>
      </c>
      <c r="AT59" s="18"/>
      <c r="AU59" s="18"/>
      <c r="AV59" s="13">
        <f t="shared" si="14"/>
        <v>0</v>
      </c>
      <c r="AW59" s="18"/>
      <c r="AX59" s="18"/>
      <c r="AY59" s="13">
        <f t="shared" si="15"/>
        <v>0</v>
      </c>
      <c r="AZ59" s="18"/>
      <c r="BA59" s="18"/>
      <c r="BB59" s="19">
        <f>BC59+BF59</f>
        <v>2756</v>
      </c>
      <c r="BC59" s="18">
        <v>2720</v>
      </c>
      <c r="BD59" s="18">
        <v>310</v>
      </c>
      <c r="BE59" s="18">
        <v>200</v>
      </c>
      <c r="BF59" s="18">
        <v>36</v>
      </c>
      <c r="BG59" s="19">
        <v>500</v>
      </c>
      <c r="BH59" s="18">
        <v>500</v>
      </c>
      <c r="BI59" s="18">
        <v>200</v>
      </c>
      <c r="BJ59" s="18"/>
      <c r="BK59" s="13">
        <f t="shared" si="16"/>
        <v>0</v>
      </c>
      <c r="BL59" s="18"/>
      <c r="BM59" s="18"/>
      <c r="BN59" s="18"/>
      <c r="BO59" s="18"/>
      <c r="BP59" s="13">
        <f t="shared" si="17"/>
        <v>0</v>
      </c>
      <c r="BQ59" s="19"/>
      <c r="BR59" s="19"/>
      <c r="BS59" s="19"/>
      <c r="BT59" s="19"/>
      <c r="BU59" s="19"/>
      <c r="BV59" s="19"/>
      <c r="BW59" s="18"/>
      <c r="BX59" s="18"/>
      <c r="BY59" s="13">
        <f t="shared" si="18"/>
        <v>0</v>
      </c>
      <c r="BZ59" s="18"/>
      <c r="CA59" s="18"/>
      <c r="CB59" s="18"/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>
        <v>0</v>
      </c>
      <c r="CL59" s="13">
        <f t="shared" si="21"/>
        <v>2080</v>
      </c>
      <c r="CM59" s="18">
        <v>2080</v>
      </c>
      <c r="CN59" s="18">
        <v>0</v>
      </c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13765</v>
      </c>
      <c r="CX59" s="13">
        <f t="shared" si="25"/>
        <v>12979</v>
      </c>
      <c r="CY59" s="13">
        <f t="shared" si="26"/>
        <v>786</v>
      </c>
    </row>
    <row r="60" spans="1:103" ht="47.25" x14ac:dyDescent="0.25">
      <c r="A60" s="12" t="s">
        <v>157</v>
      </c>
      <c r="B60" s="13">
        <f t="shared" si="0"/>
        <v>593</v>
      </c>
      <c r="C60" s="18">
        <v>0</v>
      </c>
      <c r="D60" s="18"/>
      <c r="E60" s="18">
        <v>593</v>
      </c>
      <c r="F60" s="13">
        <f t="shared" si="1"/>
        <v>379</v>
      </c>
      <c r="G60" s="18">
        <v>0</v>
      </c>
      <c r="H60" s="18">
        <v>379</v>
      </c>
      <c r="I60" s="13">
        <f t="shared" si="2"/>
        <v>881</v>
      </c>
      <c r="J60" s="18">
        <v>0</v>
      </c>
      <c r="K60" s="18">
        <v>881</v>
      </c>
      <c r="L60" s="13">
        <f t="shared" si="3"/>
        <v>462</v>
      </c>
      <c r="M60" s="18">
        <v>0</v>
      </c>
      <c r="N60" s="18">
        <v>462</v>
      </c>
      <c r="O60" s="13">
        <f t="shared" si="4"/>
        <v>1263</v>
      </c>
      <c r="P60" s="18">
        <v>0</v>
      </c>
      <c r="Q60" s="18">
        <v>1263</v>
      </c>
      <c r="R60" s="13">
        <f t="shared" si="5"/>
        <v>746</v>
      </c>
      <c r="S60" s="18">
        <v>0</v>
      </c>
      <c r="T60" s="18">
        <v>746</v>
      </c>
      <c r="U60" s="13">
        <f t="shared" si="6"/>
        <v>0</v>
      </c>
      <c r="V60" s="18">
        <v>0</v>
      </c>
      <c r="W60" s="18">
        <v>0</v>
      </c>
      <c r="X60" s="13">
        <f t="shared" si="7"/>
        <v>0</v>
      </c>
      <c r="Y60" s="18">
        <v>0</v>
      </c>
      <c r="Z60" s="18">
        <v>0</v>
      </c>
      <c r="AA60" s="18">
        <v>240</v>
      </c>
      <c r="AB60" s="18">
        <v>0</v>
      </c>
      <c r="AC60" s="18">
        <v>115</v>
      </c>
      <c r="AD60" s="13">
        <f t="shared" si="8"/>
        <v>942</v>
      </c>
      <c r="AE60" s="18">
        <v>0</v>
      </c>
      <c r="AF60" s="18">
        <v>942</v>
      </c>
      <c r="AG60" s="13">
        <f t="shared" si="9"/>
        <v>58</v>
      </c>
      <c r="AH60" s="18">
        <v>0</v>
      </c>
      <c r="AI60" s="18">
        <v>58</v>
      </c>
      <c r="AJ60" s="13">
        <f t="shared" si="10"/>
        <v>595</v>
      </c>
      <c r="AK60" s="18">
        <v>0</v>
      </c>
      <c r="AL60" s="18">
        <v>595</v>
      </c>
      <c r="AM60" s="13">
        <f t="shared" si="11"/>
        <v>480</v>
      </c>
      <c r="AN60" s="18">
        <v>0</v>
      </c>
      <c r="AO60" s="18">
        <v>480</v>
      </c>
      <c r="AP60" s="13">
        <f t="shared" si="12"/>
        <v>0</v>
      </c>
      <c r="AQ60" s="18">
        <v>0</v>
      </c>
      <c r="AR60" s="18">
        <v>0</v>
      </c>
      <c r="AS60" s="13">
        <f t="shared" si="13"/>
        <v>116</v>
      </c>
      <c r="AT60" s="18">
        <v>0</v>
      </c>
      <c r="AU60" s="18">
        <v>116</v>
      </c>
      <c r="AV60" s="13">
        <f t="shared" si="14"/>
        <v>112</v>
      </c>
      <c r="AW60" s="18">
        <v>0</v>
      </c>
      <c r="AX60" s="18">
        <v>112</v>
      </c>
      <c r="AY60" s="13">
        <f t="shared" si="15"/>
        <v>0</v>
      </c>
      <c r="AZ60" s="18">
        <v>0</v>
      </c>
      <c r="BA60" s="18">
        <v>0</v>
      </c>
      <c r="BB60" s="19">
        <v>0</v>
      </c>
      <c r="BC60" s="18">
        <v>0</v>
      </c>
      <c r="BD60" s="18"/>
      <c r="BE60" s="18"/>
      <c r="BF60" s="18">
        <v>0</v>
      </c>
      <c r="BG60" s="19">
        <v>0</v>
      </c>
      <c r="BH60" s="18">
        <v>0</v>
      </c>
      <c r="BI60" s="18"/>
      <c r="BJ60" s="18">
        <v>0</v>
      </c>
      <c r="BK60" s="13">
        <f t="shared" si="16"/>
        <v>1290</v>
      </c>
      <c r="BL60" s="18">
        <v>0</v>
      </c>
      <c r="BM60" s="18">
        <v>1290</v>
      </c>
      <c r="BN60" s="18">
        <v>0</v>
      </c>
      <c r="BO60" s="18">
        <v>0</v>
      </c>
      <c r="BP60" s="13">
        <f t="shared" si="17"/>
        <v>150</v>
      </c>
      <c r="BQ60" s="19">
        <v>0</v>
      </c>
      <c r="BR60" s="19">
        <v>80</v>
      </c>
      <c r="BS60" s="19">
        <v>0</v>
      </c>
      <c r="BT60" s="19">
        <v>0</v>
      </c>
      <c r="BU60" s="19">
        <v>0</v>
      </c>
      <c r="BV60" s="19">
        <v>0</v>
      </c>
      <c r="BW60" s="18">
        <v>0</v>
      </c>
      <c r="BX60" s="18">
        <v>70</v>
      </c>
      <c r="BY60" s="13">
        <f t="shared" si="18"/>
        <v>676</v>
      </c>
      <c r="BZ60" s="18">
        <v>0</v>
      </c>
      <c r="CA60" s="18">
        <v>676</v>
      </c>
      <c r="CB60" s="18">
        <v>0</v>
      </c>
      <c r="CC60" s="18">
        <v>0</v>
      </c>
      <c r="CD60" s="18">
        <v>0</v>
      </c>
      <c r="CE60" s="18">
        <v>0</v>
      </c>
      <c r="CF60" s="13">
        <f t="shared" si="19"/>
        <v>1280</v>
      </c>
      <c r="CG60" s="18">
        <v>0</v>
      </c>
      <c r="CH60" s="18">
        <v>1280</v>
      </c>
      <c r="CI60" s="13">
        <f t="shared" si="20"/>
        <v>0</v>
      </c>
      <c r="CJ60" s="18">
        <v>0</v>
      </c>
      <c r="CK60" s="18">
        <v>0</v>
      </c>
      <c r="CL60" s="13">
        <f t="shared" si="21"/>
        <v>1200</v>
      </c>
      <c r="CM60" s="18">
        <v>0</v>
      </c>
      <c r="CN60" s="18">
        <v>1200</v>
      </c>
      <c r="CO60" s="13">
        <f t="shared" si="22"/>
        <v>0</v>
      </c>
      <c r="CP60" s="18">
        <v>0</v>
      </c>
      <c r="CQ60" s="18">
        <v>0</v>
      </c>
      <c r="CR60" s="13">
        <f t="shared" si="23"/>
        <v>0</v>
      </c>
      <c r="CS60" s="18">
        <v>0</v>
      </c>
      <c r="CT60" s="18">
        <v>0</v>
      </c>
      <c r="CU60" s="18">
        <v>0</v>
      </c>
      <c r="CV60" s="20"/>
      <c r="CW60" s="17">
        <f t="shared" si="24"/>
        <v>11578</v>
      </c>
      <c r="CX60" s="13">
        <f t="shared" si="25"/>
        <v>0</v>
      </c>
      <c r="CY60" s="13">
        <f t="shared" si="26"/>
        <v>11578</v>
      </c>
    </row>
    <row r="61" spans="1:103" ht="47.25" x14ac:dyDescent="0.25">
      <c r="A61" s="12" t="s">
        <v>158</v>
      </c>
      <c r="B61" s="13">
        <f t="shared" si="0"/>
        <v>0</v>
      </c>
      <c r="C61" s="18"/>
      <c r="D61" s="18"/>
      <c r="E61" s="18"/>
      <c r="F61" s="13">
        <f t="shared" si="1"/>
        <v>0</v>
      </c>
      <c r="G61" s="18"/>
      <c r="H61" s="18"/>
      <c r="I61" s="13">
        <f t="shared" si="2"/>
        <v>0</v>
      </c>
      <c r="J61" s="18"/>
      <c r="K61" s="18"/>
      <c r="L61" s="13">
        <f t="shared" si="3"/>
        <v>0</v>
      </c>
      <c r="M61" s="18"/>
      <c r="N61" s="18"/>
      <c r="O61" s="13">
        <f t="shared" si="4"/>
        <v>0</v>
      </c>
      <c r="P61" s="18"/>
      <c r="Q61" s="18"/>
      <c r="R61" s="13">
        <f t="shared" si="5"/>
        <v>0</v>
      </c>
      <c r="S61" s="18"/>
      <c r="T61" s="18"/>
      <c r="U61" s="13">
        <f t="shared" si="6"/>
        <v>0</v>
      </c>
      <c r="V61" s="18"/>
      <c r="W61" s="18"/>
      <c r="X61" s="13">
        <f t="shared" si="7"/>
        <v>0</v>
      </c>
      <c r="Y61" s="18"/>
      <c r="Z61" s="18"/>
      <c r="AA61" s="18"/>
      <c r="AB61" s="18"/>
      <c r="AC61" s="18"/>
      <c r="AD61" s="13">
        <f t="shared" si="8"/>
        <v>0</v>
      </c>
      <c r="AE61" s="18"/>
      <c r="AF61" s="18"/>
      <c r="AG61" s="13">
        <f t="shared" si="9"/>
        <v>0</v>
      </c>
      <c r="AH61" s="18"/>
      <c r="AI61" s="18"/>
      <c r="AJ61" s="13">
        <f t="shared" si="10"/>
        <v>0</v>
      </c>
      <c r="AK61" s="18"/>
      <c r="AL61" s="18"/>
      <c r="AM61" s="13">
        <f t="shared" si="11"/>
        <v>0</v>
      </c>
      <c r="AN61" s="18"/>
      <c r="AO61" s="18"/>
      <c r="AP61" s="13">
        <f t="shared" si="12"/>
        <v>0</v>
      </c>
      <c r="AQ61" s="18"/>
      <c r="AR61" s="18"/>
      <c r="AS61" s="13">
        <f t="shared" si="13"/>
        <v>0</v>
      </c>
      <c r="AT61" s="18"/>
      <c r="AU61" s="18"/>
      <c r="AV61" s="13">
        <f t="shared" si="14"/>
        <v>0</v>
      </c>
      <c r="AW61" s="18"/>
      <c r="AX61" s="18"/>
      <c r="AY61" s="13">
        <f t="shared" si="15"/>
        <v>0</v>
      </c>
      <c r="AZ61" s="18"/>
      <c r="BA61" s="18"/>
      <c r="BB61" s="19"/>
      <c r="BC61" s="18"/>
      <c r="BD61" s="18"/>
      <c r="BE61" s="18"/>
      <c r="BF61" s="18"/>
      <c r="BG61" s="19"/>
      <c r="BH61" s="18"/>
      <c r="BI61" s="18"/>
      <c r="BJ61" s="18"/>
      <c r="BK61" s="13">
        <f t="shared" si="16"/>
        <v>0</v>
      </c>
      <c r="BL61" s="18"/>
      <c r="BM61" s="18"/>
      <c r="BN61" s="18"/>
      <c r="BO61" s="18"/>
      <c r="BP61" s="13">
        <f t="shared" si="17"/>
        <v>0</v>
      </c>
      <c r="BQ61" s="19"/>
      <c r="BR61" s="19"/>
      <c r="BS61" s="19"/>
      <c r="BT61" s="19"/>
      <c r="BU61" s="19"/>
      <c r="BV61" s="19"/>
      <c r="BW61" s="18"/>
      <c r="BX61" s="18"/>
      <c r="BY61" s="13">
        <f t="shared" si="18"/>
        <v>0</v>
      </c>
      <c r="BZ61" s="18"/>
      <c r="CA61" s="18"/>
      <c r="CB61" s="18"/>
      <c r="CC61" s="18"/>
      <c r="CD61" s="18"/>
      <c r="CE61" s="18"/>
      <c r="CF61" s="13">
        <f t="shared" si="19"/>
        <v>0</v>
      </c>
      <c r="CG61" s="18"/>
      <c r="CH61" s="18"/>
      <c r="CI61" s="13">
        <f t="shared" si="20"/>
        <v>0</v>
      </c>
      <c r="CJ61" s="18"/>
      <c r="CK61" s="18"/>
      <c r="CL61" s="13">
        <f t="shared" si="21"/>
        <v>0</v>
      </c>
      <c r="CM61" s="18"/>
      <c r="CN61" s="18"/>
      <c r="CO61" s="13">
        <f t="shared" si="22"/>
        <v>0</v>
      </c>
      <c r="CP61" s="18"/>
      <c r="CQ61" s="18"/>
      <c r="CR61" s="13">
        <f t="shared" si="23"/>
        <v>20115</v>
      </c>
      <c r="CS61" s="18">
        <v>9580</v>
      </c>
      <c r="CT61" s="18">
        <v>10535</v>
      </c>
      <c r="CU61" s="18">
        <v>0</v>
      </c>
      <c r="CV61" s="20"/>
      <c r="CW61" s="17">
        <f t="shared" si="24"/>
        <v>20115</v>
      </c>
      <c r="CX61" s="13">
        <f t="shared" si="25"/>
        <v>9580</v>
      </c>
      <c r="CY61" s="13">
        <f t="shared" si="26"/>
        <v>10535</v>
      </c>
    </row>
    <row r="62" spans="1:103" ht="31.5" x14ac:dyDescent="0.25">
      <c r="A62" s="12" t="s">
        <v>159</v>
      </c>
      <c r="B62" s="13">
        <f t="shared" si="0"/>
        <v>0</v>
      </c>
      <c r="C62" s="18">
        <v>0</v>
      </c>
      <c r="D62" s="18"/>
      <c r="E62" s="18">
        <v>0</v>
      </c>
      <c r="F62" s="13">
        <f t="shared" si="1"/>
        <v>0</v>
      </c>
      <c r="G62" s="18">
        <v>0</v>
      </c>
      <c r="H62" s="18">
        <v>0</v>
      </c>
      <c r="I62" s="13">
        <f t="shared" si="2"/>
        <v>0</v>
      </c>
      <c r="J62" s="18">
        <v>0</v>
      </c>
      <c r="K62" s="18">
        <v>0</v>
      </c>
      <c r="L62" s="13">
        <f t="shared" si="3"/>
        <v>0</v>
      </c>
      <c r="M62" s="18">
        <v>0</v>
      </c>
      <c r="N62" s="18">
        <v>0</v>
      </c>
      <c r="O62" s="13">
        <f t="shared" si="4"/>
        <v>0</v>
      </c>
      <c r="P62" s="18">
        <v>0</v>
      </c>
      <c r="Q62" s="18">
        <v>0</v>
      </c>
      <c r="R62" s="13">
        <f t="shared" si="5"/>
        <v>0</v>
      </c>
      <c r="S62" s="18">
        <v>0</v>
      </c>
      <c r="T62" s="18">
        <v>0</v>
      </c>
      <c r="U62" s="13">
        <f t="shared" si="6"/>
        <v>0</v>
      </c>
      <c r="V62" s="18">
        <v>0</v>
      </c>
      <c r="W62" s="18">
        <v>0</v>
      </c>
      <c r="X62" s="13">
        <f t="shared" si="7"/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3">
        <f t="shared" si="8"/>
        <v>0</v>
      </c>
      <c r="AE62" s="18">
        <v>0</v>
      </c>
      <c r="AF62" s="18">
        <v>0</v>
      </c>
      <c r="AG62" s="13">
        <f t="shared" si="9"/>
        <v>0</v>
      </c>
      <c r="AH62" s="18">
        <v>0</v>
      </c>
      <c r="AI62" s="18">
        <v>0</v>
      </c>
      <c r="AJ62" s="13">
        <f t="shared" si="10"/>
        <v>0</v>
      </c>
      <c r="AK62" s="18">
        <v>0</v>
      </c>
      <c r="AL62" s="18">
        <v>0</v>
      </c>
      <c r="AM62" s="13">
        <f t="shared" si="11"/>
        <v>0</v>
      </c>
      <c r="AN62" s="18">
        <v>0</v>
      </c>
      <c r="AO62" s="18">
        <v>0</v>
      </c>
      <c r="AP62" s="13">
        <f t="shared" si="12"/>
        <v>0</v>
      </c>
      <c r="AQ62" s="18">
        <v>0</v>
      </c>
      <c r="AR62" s="18">
        <v>0</v>
      </c>
      <c r="AS62" s="13">
        <f t="shared" si="13"/>
        <v>0</v>
      </c>
      <c r="AT62" s="18">
        <v>0</v>
      </c>
      <c r="AU62" s="18">
        <v>0</v>
      </c>
      <c r="AV62" s="13">
        <f t="shared" si="14"/>
        <v>0</v>
      </c>
      <c r="AW62" s="18">
        <v>0</v>
      </c>
      <c r="AX62" s="18">
        <v>0</v>
      </c>
      <c r="AY62" s="13">
        <f t="shared" si="15"/>
        <v>0</v>
      </c>
      <c r="AZ62" s="18">
        <v>0</v>
      </c>
      <c r="BA62" s="18">
        <v>0</v>
      </c>
      <c r="BB62" s="19">
        <v>0</v>
      </c>
      <c r="BC62" s="18">
        <v>0</v>
      </c>
      <c r="BD62" s="18"/>
      <c r="BE62" s="18"/>
      <c r="BF62" s="18">
        <v>0</v>
      </c>
      <c r="BG62" s="19">
        <v>0</v>
      </c>
      <c r="BH62" s="18">
        <v>0</v>
      </c>
      <c r="BI62" s="18"/>
      <c r="BJ62" s="18">
        <v>0</v>
      </c>
      <c r="BK62" s="13">
        <f t="shared" si="16"/>
        <v>0</v>
      </c>
      <c r="BL62" s="18"/>
      <c r="BM62" s="18"/>
      <c r="BN62" s="18"/>
      <c r="BO62" s="18">
        <v>0</v>
      </c>
      <c r="BP62" s="13">
        <f t="shared" si="17"/>
        <v>21854</v>
      </c>
      <c r="BQ62" s="19">
        <v>1028</v>
      </c>
      <c r="BR62" s="19">
        <v>0</v>
      </c>
      <c r="BS62" s="19">
        <v>6797</v>
      </c>
      <c r="BT62" s="19">
        <v>0</v>
      </c>
      <c r="BU62" s="19">
        <v>1614</v>
      </c>
      <c r="BV62" s="19">
        <v>0</v>
      </c>
      <c r="BW62" s="18">
        <v>12415</v>
      </c>
      <c r="BX62" s="18">
        <v>0</v>
      </c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0</v>
      </c>
      <c r="CS62" s="18"/>
      <c r="CT62" s="18"/>
      <c r="CU62" s="18"/>
      <c r="CV62" s="20"/>
      <c r="CW62" s="17">
        <f t="shared" si="24"/>
        <v>21854</v>
      </c>
      <c r="CX62" s="13">
        <f t="shared" si="25"/>
        <v>21854</v>
      </c>
      <c r="CY62" s="13">
        <f t="shared" si="26"/>
        <v>0</v>
      </c>
    </row>
    <row r="63" spans="1:103" ht="47.25" x14ac:dyDescent="0.25">
      <c r="A63" s="12" t="s">
        <v>160</v>
      </c>
      <c r="B63" s="13">
        <f t="shared" si="0"/>
        <v>0</v>
      </c>
      <c r="C63" s="14"/>
      <c r="D63" s="14"/>
      <c r="E63" s="14"/>
      <c r="F63" s="13">
        <f t="shared" si="1"/>
        <v>0</v>
      </c>
      <c r="G63" s="14"/>
      <c r="H63" s="14"/>
      <c r="I63" s="13">
        <f t="shared" si="2"/>
        <v>0</v>
      </c>
      <c r="J63" s="14"/>
      <c r="K63" s="14"/>
      <c r="L63" s="13">
        <f t="shared" si="3"/>
        <v>0</v>
      </c>
      <c r="M63" s="14"/>
      <c r="N63" s="14"/>
      <c r="O63" s="13">
        <f t="shared" si="4"/>
        <v>0</v>
      </c>
      <c r="P63" s="14"/>
      <c r="Q63" s="14"/>
      <c r="R63" s="13">
        <f t="shared" si="5"/>
        <v>0</v>
      </c>
      <c r="S63" s="14"/>
      <c r="T63" s="14"/>
      <c r="U63" s="13">
        <f t="shared" si="6"/>
        <v>0</v>
      </c>
      <c r="V63" s="14"/>
      <c r="W63" s="14"/>
      <c r="X63" s="13">
        <f t="shared" si="7"/>
        <v>0</v>
      </c>
      <c r="Y63" s="14"/>
      <c r="Z63" s="14"/>
      <c r="AA63" s="14"/>
      <c r="AB63" s="14"/>
      <c r="AC63" s="14"/>
      <c r="AD63" s="13">
        <f t="shared" si="8"/>
        <v>0</v>
      </c>
      <c r="AE63" s="14"/>
      <c r="AF63" s="14"/>
      <c r="AG63" s="13">
        <f t="shared" si="9"/>
        <v>0</v>
      </c>
      <c r="AH63" s="14"/>
      <c r="AI63" s="14"/>
      <c r="AJ63" s="13">
        <f t="shared" si="10"/>
        <v>0</v>
      </c>
      <c r="AK63" s="14"/>
      <c r="AL63" s="14"/>
      <c r="AM63" s="13">
        <f t="shared" si="11"/>
        <v>0</v>
      </c>
      <c r="AN63" s="14"/>
      <c r="AO63" s="14"/>
      <c r="AP63" s="13">
        <f t="shared" si="12"/>
        <v>0</v>
      </c>
      <c r="AQ63" s="14"/>
      <c r="AR63" s="14"/>
      <c r="AS63" s="13">
        <f t="shared" si="13"/>
        <v>0</v>
      </c>
      <c r="AT63" s="14"/>
      <c r="AU63" s="14"/>
      <c r="AV63" s="13">
        <f t="shared" si="14"/>
        <v>0</v>
      </c>
      <c r="AW63" s="14"/>
      <c r="AX63" s="14"/>
      <c r="AY63" s="13">
        <f t="shared" si="15"/>
        <v>0</v>
      </c>
      <c r="AZ63" s="14"/>
      <c r="BA63" s="14"/>
      <c r="BB63" s="15"/>
      <c r="BC63" s="14"/>
      <c r="BD63" s="14"/>
      <c r="BE63" s="14"/>
      <c r="BF63" s="14"/>
      <c r="BG63" s="15"/>
      <c r="BH63" s="14"/>
      <c r="BI63" s="14"/>
      <c r="BJ63" s="14"/>
      <c r="BK63" s="13">
        <f t="shared" si="16"/>
        <v>0</v>
      </c>
      <c r="BL63" s="14"/>
      <c r="BM63" s="14"/>
      <c r="BN63" s="14"/>
      <c r="BO63" s="14"/>
      <c r="BP63" s="13">
        <f t="shared" si="17"/>
        <v>0</v>
      </c>
      <c r="BQ63" s="15"/>
      <c r="BR63" s="15"/>
      <c r="BS63" s="15"/>
      <c r="BT63" s="15"/>
      <c r="BU63" s="15"/>
      <c r="BV63" s="15"/>
      <c r="BW63" s="14"/>
      <c r="BX63" s="14"/>
      <c r="BY63" s="13">
        <f t="shared" si="18"/>
        <v>0</v>
      </c>
      <c r="BZ63" s="14"/>
      <c r="CA63" s="14"/>
      <c r="CB63" s="14"/>
      <c r="CC63" s="14"/>
      <c r="CD63" s="14"/>
      <c r="CE63" s="14"/>
      <c r="CF63" s="13">
        <f t="shared" si="19"/>
        <v>0</v>
      </c>
      <c r="CG63" s="14"/>
      <c r="CH63" s="14"/>
      <c r="CI63" s="13">
        <f t="shared" si="20"/>
        <v>0</v>
      </c>
      <c r="CJ63" s="14"/>
      <c r="CK63" s="14"/>
      <c r="CL63" s="13">
        <f t="shared" si="21"/>
        <v>0</v>
      </c>
      <c r="CM63" s="14"/>
      <c r="CN63" s="14"/>
      <c r="CO63" s="13">
        <f t="shared" si="22"/>
        <v>673</v>
      </c>
      <c r="CP63" s="14">
        <v>598</v>
      </c>
      <c r="CQ63" s="14">
        <v>75</v>
      </c>
      <c r="CR63" s="13">
        <f t="shared" si="23"/>
        <v>0</v>
      </c>
      <c r="CS63" s="14"/>
      <c r="CT63" s="14"/>
      <c r="CU63" s="14"/>
      <c r="CV63" s="16"/>
      <c r="CW63" s="17">
        <f t="shared" si="24"/>
        <v>673</v>
      </c>
      <c r="CX63" s="13">
        <f t="shared" si="25"/>
        <v>598</v>
      </c>
      <c r="CY63" s="13">
        <f t="shared" si="26"/>
        <v>75</v>
      </c>
    </row>
    <row r="64" spans="1:103" ht="47.25" x14ac:dyDescent="0.25">
      <c r="A64" s="12" t="s">
        <v>161</v>
      </c>
      <c r="B64" s="13">
        <f t="shared" si="0"/>
        <v>0</v>
      </c>
      <c r="C64" s="18"/>
      <c r="D64" s="18"/>
      <c r="E64" s="18"/>
      <c r="F64" s="13">
        <f t="shared" si="1"/>
        <v>0</v>
      </c>
      <c r="G64" s="18"/>
      <c r="H64" s="18"/>
      <c r="I64" s="13">
        <f t="shared" si="2"/>
        <v>0</v>
      </c>
      <c r="J64" s="18"/>
      <c r="K64" s="18"/>
      <c r="L64" s="13">
        <f t="shared" si="3"/>
        <v>0</v>
      </c>
      <c r="M64" s="18"/>
      <c r="N64" s="18"/>
      <c r="O64" s="13">
        <f t="shared" si="4"/>
        <v>0</v>
      </c>
      <c r="P64" s="18"/>
      <c r="Q64" s="18"/>
      <c r="R64" s="13">
        <f t="shared" si="5"/>
        <v>0</v>
      </c>
      <c r="S64" s="18"/>
      <c r="T64" s="18"/>
      <c r="U64" s="13">
        <f t="shared" si="6"/>
        <v>0</v>
      </c>
      <c r="V64" s="18"/>
      <c r="W64" s="18"/>
      <c r="X64" s="13">
        <f t="shared" si="7"/>
        <v>0</v>
      </c>
      <c r="Y64" s="18"/>
      <c r="Z64" s="18"/>
      <c r="AA64" s="18"/>
      <c r="AB64" s="18"/>
      <c r="AC64" s="18"/>
      <c r="AD64" s="13">
        <f t="shared" si="8"/>
        <v>0</v>
      </c>
      <c r="AE64" s="18"/>
      <c r="AF64" s="18"/>
      <c r="AG64" s="13">
        <f t="shared" si="9"/>
        <v>0</v>
      </c>
      <c r="AH64" s="18"/>
      <c r="AI64" s="18"/>
      <c r="AJ64" s="13">
        <f t="shared" si="10"/>
        <v>0</v>
      </c>
      <c r="AK64" s="18"/>
      <c r="AL64" s="18"/>
      <c r="AM64" s="13">
        <f t="shared" si="11"/>
        <v>0</v>
      </c>
      <c r="AN64" s="18"/>
      <c r="AO64" s="18"/>
      <c r="AP64" s="13">
        <f t="shared" si="12"/>
        <v>0</v>
      </c>
      <c r="AQ64" s="18"/>
      <c r="AR64" s="18"/>
      <c r="AS64" s="13">
        <f t="shared" si="13"/>
        <v>0</v>
      </c>
      <c r="AT64" s="18"/>
      <c r="AU64" s="18"/>
      <c r="AV64" s="13">
        <f t="shared" si="14"/>
        <v>0</v>
      </c>
      <c r="AW64" s="18"/>
      <c r="AX64" s="18"/>
      <c r="AY64" s="13">
        <f t="shared" si="15"/>
        <v>0</v>
      </c>
      <c r="AZ64" s="18"/>
      <c r="BA64" s="18"/>
      <c r="BB64" s="19"/>
      <c r="BC64" s="18"/>
      <c r="BD64" s="18"/>
      <c r="BE64" s="18"/>
      <c r="BF64" s="18"/>
      <c r="BG64" s="19"/>
      <c r="BH64" s="18"/>
      <c r="BI64" s="18"/>
      <c r="BJ64" s="18"/>
      <c r="BK64" s="13">
        <f t="shared" si="16"/>
        <v>0</v>
      </c>
      <c r="BL64" s="18"/>
      <c r="BM64" s="18"/>
      <c r="BN64" s="18"/>
      <c r="BO64" s="18"/>
      <c r="BP64" s="13">
        <f t="shared" si="17"/>
        <v>0</v>
      </c>
      <c r="BQ64" s="19"/>
      <c r="BR64" s="19"/>
      <c r="BS64" s="19"/>
      <c r="BT64" s="19"/>
      <c r="BU64" s="19"/>
      <c r="BV64" s="19"/>
      <c r="BW64" s="18"/>
      <c r="BX64" s="18"/>
      <c r="BY64" s="13">
        <f t="shared" si="18"/>
        <v>0</v>
      </c>
      <c r="BZ64" s="18"/>
      <c r="CA64" s="18"/>
      <c r="CB64" s="18"/>
      <c r="CC64" s="18"/>
      <c r="CD64" s="18"/>
      <c r="CE64" s="18"/>
      <c r="CF64" s="13">
        <f t="shared" si="19"/>
        <v>0</v>
      </c>
      <c r="CG64" s="18"/>
      <c r="CH64" s="18"/>
      <c r="CI64" s="13">
        <f t="shared" si="20"/>
        <v>0</v>
      </c>
      <c r="CJ64" s="18"/>
      <c r="CK64" s="18"/>
      <c r="CL64" s="13">
        <f t="shared" si="21"/>
        <v>0</v>
      </c>
      <c r="CM64" s="18"/>
      <c r="CN64" s="18"/>
      <c r="CO64" s="13">
        <f t="shared" si="22"/>
        <v>169</v>
      </c>
      <c r="CP64" s="18">
        <v>85</v>
      </c>
      <c r="CQ64" s="18">
        <v>84</v>
      </c>
      <c r="CR64" s="13">
        <f t="shared" si="23"/>
        <v>0</v>
      </c>
      <c r="CS64" s="18"/>
      <c r="CT64" s="18"/>
      <c r="CU64" s="18"/>
      <c r="CV64" s="20"/>
      <c r="CW64" s="17">
        <f t="shared" si="24"/>
        <v>169</v>
      </c>
      <c r="CX64" s="13">
        <f t="shared" si="25"/>
        <v>85</v>
      </c>
      <c r="CY64" s="13">
        <f t="shared" si="26"/>
        <v>84</v>
      </c>
    </row>
    <row r="65" spans="1:103" ht="47.25" x14ac:dyDescent="0.25">
      <c r="A65" s="12" t="s">
        <v>162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9"/>
      <c r="BC65" s="18"/>
      <c r="BD65" s="18"/>
      <c r="BE65" s="18"/>
      <c r="BF65" s="18"/>
      <c r="BG65" s="19"/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154</v>
      </c>
      <c r="CP65" s="18">
        <v>154</v>
      </c>
      <c r="CQ65" s="18">
        <v>0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154</v>
      </c>
      <c r="CX65" s="13">
        <f t="shared" si="25"/>
        <v>154</v>
      </c>
      <c r="CY65" s="13">
        <f t="shared" si="26"/>
        <v>0</v>
      </c>
    </row>
    <row r="66" spans="1:103" ht="35.25" customHeight="1" x14ac:dyDescent="0.25">
      <c r="A66" s="12" t="s">
        <v>163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>
        <v>0</v>
      </c>
      <c r="H66" s="18">
        <v>0</v>
      </c>
      <c r="I66" s="13">
        <f t="shared" si="2"/>
        <v>0</v>
      </c>
      <c r="J66" s="18">
        <v>0</v>
      </c>
      <c r="K66" s="18">
        <v>0</v>
      </c>
      <c r="L66" s="13">
        <f t="shared" si="3"/>
        <v>0</v>
      </c>
      <c r="M66" s="18">
        <v>0</v>
      </c>
      <c r="N66" s="18">
        <v>0</v>
      </c>
      <c r="O66" s="13">
        <f t="shared" si="4"/>
        <v>0</v>
      </c>
      <c r="P66" s="18">
        <v>0</v>
      </c>
      <c r="Q66" s="18">
        <v>0</v>
      </c>
      <c r="R66" s="13">
        <f t="shared" si="5"/>
        <v>0</v>
      </c>
      <c r="S66" s="18">
        <v>0</v>
      </c>
      <c r="T66" s="18">
        <v>0</v>
      </c>
      <c r="U66" s="13">
        <f t="shared" si="6"/>
        <v>0</v>
      </c>
      <c r="V66" s="18">
        <v>0</v>
      </c>
      <c r="W66" s="18">
        <v>0</v>
      </c>
      <c r="X66" s="13">
        <f t="shared" si="7"/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1501</v>
      </c>
      <c r="AD66" s="13">
        <f t="shared" si="8"/>
        <v>0</v>
      </c>
      <c r="AE66" s="18">
        <v>0</v>
      </c>
      <c r="AF66" s="18">
        <v>0</v>
      </c>
      <c r="AG66" s="13">
        <f t="shared" si="9"/>
        <v>0</v>
      </c>
      <c r="AH66" s="18">
        <v>0</v>
      </c>
      <c r="AI66" s="18">
        <v>0</v>
      </c>
      <c r="AJ66" s="13">
        <f t="shared" si="10"/>
        <v>0</v>
      </c>
      <c r="AK66" s="18">
        <v>0</v>
      </c>
      <c r="AL66" s="18">
        <v>0</v>
      </c>
      <c r="AM66" s="13">
        <f t="shared" si="11"/>
        <v>0</v>
      </c>
      <c r="AN66" s="18">
        <v>0</v>
      </c>
      <c r="AO66" s="18">
        <v>0</v>
      </c>
      <c r="AP66" s="13">
        <f t="shared" si="12"/>
        <v>0</v>
      </c>
      <c r="AQ66" s="18">
        <v>0</v>
      </c>
      <c r="AR66" s="18">
        <v>0</v>
      </c>
      <c r="AS66" s="13">
        <f t="shared" si="13"/>
        <v>0</v>
      </c>
      <c r="AT66" s="18">
        <v>0</v>
      </c>
      <c r="AU66" s="18">
        <v>0</v>
      </c>
      <c r="AV66" s="13">
        <f t="shared" si="14"/>
        <v>0</v>
      </c>
      <c r="AW66" s="18">
        <v>0</v>
      </c>
      <c r="AX66" s="18">
        <v>0</v>
      </c>
      <c r="AY66" s="13">
        <f t="shared" si="15"/>
        <v>0</v>
      </c>
      <c r="AZ66" s="18">
        <v>0</v>
      </c>
      <c r="BA66" s="18">
        <v>0</v>
      </c>
      <c r="BB66" s="19">
        <v>0</v>
      </c>
      <c r="BC66" s="18">
        <v>0</v>
      </c>
      <c r="BD66" s="18"/>
      <c r="BE66" s="18"/>
      <c r="BF66" s="18">
        <v>0</v>
      </c>
      <c r="BG66" s="19">
        <v>0</v>
      </c>
      <c r="BH66" s="18">
        <v>0</v>
      </c>
      <c r="BI66" s="18"/>
      <c r="BJ66" s="18">
        <v>0</v>
      </c>
      <c r="BK66" s="13">
        <f t="shared" si="16"/>
        <v>0</v>
      </c>
      <c r="BL66" s="18">
        <v>0</v>
      </c>
      <c r="BM66" s="18">
        <v>0</v>
      </c>
      <c r="BN66" s="18">
        <v>0</v>
      </c>
      <c r="BO66" s="18">
        <v>0</v>
      </c>
      <c r="BP66" s="13">
        <f t="shared" si="17"/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8">
        <v>0</v>
      </c>
      <c r="BX66" s="18">
        <v>0</v>
      </c>
      <c r="BY66" s="13">
        <f t="shared" si="18"/>
        <v>6191</v>
      </c>
      <c r="BZ66" s="18">
        <v>650</v>
      </c>
      <c r="CA66" s="18">
        <v>5</v>
      </c>
      <c r="CB66" s="18">
        <v>400</v>
      </c>
      <c r="CC66" s="18">
        <v>1900</v>
      </c>
      <c r="CD66" s="18">
        <v>3236</v>
      </c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0</v>
      </c>
      <c r="CP66" s="18"/>
      <c r="CQ66" s="18"/>
      <c r="CR66" s="13">
        <f t="shared" si="23"/>
        <v>0</v>
      </c>
      <c r="CS66" s="18"/>
      <c r="CT66" s="18"/>
      <c r="CU66" s="18"/>
      <c r="CV66" s="20"/>
      <c r="CW66" s="17">
        <f t="shared" si="24"/>
        <v>7692</v>
      </c>
      <c r="CX66" s="13">
        <f t="shared" si="25"/>
        <v>6186</v>
      </c>
      <c r="CY66" s="13">
        <f t="shared" si="26"/>
        <v>1506</v>
      </c>
    </row>
    <row r="67" spans="1:103" ht="47.25" x14ac:dyDescent="0.25">
      <c r="A67" s="12" t="s">
        <v>164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/>
      <c r="H67" s="18"/>
      <c r="I67" s="13">
        <f t="shared" si="2"/>
        <v>0</v>
      </c>
      <c r="J67" s="18"/>
      <c r="K67" s="18"/>
      <c r="L67" s="13">
        <f t="shared" si="3"/>
        <v>0</v>
      </c>
      <c r="M67" s="18"/>
      <c r="N67" s="18"/>
      <c r="O67" s="13">
        <f t="shared" si="4"/>
        <v>0</v>
      </c>
      <c r="P67" s="18"/>
      <c r="Q67" s="18"/>
      <c r="R67" s="13">
        <f t="shared" si="5"/>
        <v>0</v>
      </c>
      <c r="S67" s="18"/>
      <c r="T67" s="18"/>
      <c r="U67" s="13">
        <f t="shared" si="6"/>
        <v>0</v>
      </c>
      <c r="V67" s="18"/>
      <c r="W67" s="18"/>
      <c r="X67" s="13">
        <f t="shared" si="7"/>
        <v>0</v>
      </c>
      <c r="Y67" s="18"/>
      <c r="Z67" s="18"/>
      <c r="AA67" s="18"/>
      <c r="AB67" s="18"/>
      <c r="AC67" s="18"/>
      <c r="AD67" s="13">
        <f t="shared" si="8"/>
        <v>0</v>
      </c>
      <c r="AE67" s="18"/>
      <c r="AF67" s="18"/>
      <c r="AG67" s="13">
        <f t="shared" si="9"/>
        <v>0</v>
      </c>
      <c r="AH67" s="18"/>
      <c r="AI67" s="18"/>
      <c r="AJ67" s="13">
        <f t="shared" si="10"/>
        <v>0</v>
      </c>
      <c r="AK67" s="18"/>
      <c r="AL67" s="18"/>
      <c r="AM67" s="13">
        <f t="shared" si="11"/>
        <v>0</v>
      </c>
      <c r="AN67" s="18"/>
      <c r="AO67" s="18"/>
      <c r="AP67" s="13">
        <f t="shared" si="12"/>
        <v>0</v>
      </c>
      <c r="AQ67" s="18"/>
      <c r="AR67" s="18"/>
      <c r="AS67" s="13">
        <f t="shared" si="13"/>
        <v>0</v>
      </c>
      <c r="AT67" s="18"/>
      <c r="AU67" s="18"/>
      <c r="AV67" s="13">
        <f t="shared" si="14"/>
        <v>0</v>
      </c>
      <c r="AW67" s="18"/>
      <c r="AX67" s="18"/>
      <c r="AY67" s="13">
        <f t="shared" si="15"/>
        <v>0</v>
      </c>
      <c r="AZ67" s="18"/>
      <c r="BA67" s="18"/>
      <c r="BB67" s="19"/>
      <c r="BC67" s="18"/>
      <c r="BD67" s="18"/>
      <c r="BE67" s="18"/>
      <c r="BF67" s="18"/>
      <c r="BG67" s="19"/>
      <c r="BH67" s="18"/>
      <c r="BI67" s="18"/>
      <c r="BJ67" s="18"/>
      <c r="BK67" s="13">
        <f t="shared" si="16"/>
        <v>0</v>
      </c>
      <c r="BL67" s="18"/>
      <c r="BM67" s="18"/>
      <c r="BN67" s="18"/>
      <c r="BO67" s="18"/>
      <c r="BP67" s="13">
        <f t="shared" si="17"/>
        <v>0</v>
      </c>
      <c r="BQ67" s="19"/>
      <c r="BR67" s="19"/>
      <c r="BS67" s="19"/>
      <c r="BT67" s="19"/>
      <c r="BU67" s="19"/>
      <c r="BV67" s="19"/>
      <c r="BW67" s="18"/>
      <c r="BX67" s="18"/>
      <c r="BY67" s="13">
        <f t="shared" si="18"/>
        <v>0</v>
      </c>
      <c r="BZ67" s="18"/>
      <c r="CA67" s="18"/>
      <c r="CB67" s="18"/>
      <c r="CC67" s="18"/>
      <c r="CD67" s="18"/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80</v>
      </c>
      <c r="CM67" s="18">
        <v>0</v>
      </c>
      <c r="CN67" s="18">
        <v>80</v>
      </c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80</v>
      </c>
      <c r="CX67" s="13">
        <f t="shared" si="25"/>
        <v>0</v>
      </c>
      <c r="CY67" s="13">
        <f t="shared" si="26"/>
        <v>80</v>
      </c>
    </row>
    <row r="68" spans="1:103" ht="47.25" x14ac:dyDescent="0.25">
      <c r="A68" s="12" t="s">
        <v>165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>
        <v>1495</v>
      </c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9"/>
      <c r="BC68" s="18"/>
      <c r="BD68" s="18"/>
      <c r="BE68" s="18"/>
      <c r="BF68" s="18"/>
      <c r="BG68" s="19"/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760</v>
      </c>
      <c r="CM68" s="18">
        <v>760</v>
      </c>
      <c r="CN68" s="18">
        <v>0</v>
      </c>
      <c r="CO68" s="13">
        <f t="shared" si="22"/>
        <v>0</v>
      </c>
      <c r="CP68" s="18">
        <v>0</v>
      </c>
      <c r="CQ68" s="18">
        <v>0</v>
      </c>
      <c r="CR68" s="13">
        <f t="shared" si="23"/>
        <v>0</v>
      </c>
      <c r="CS68" s="18">
        <v>0</v>
      </c>
      <c r="CT68" s="18">
        <v>0</v>
      </c>
      <c r="CU68" s="18">
        <v>2684</v>
      </c>
      <c r="CV68" s="20"/>
      <c r="CW68" s="17">
        <f t="shared" si="24"/>
        <v>4939</v>
      </c>
      <c r="CX68" s="13">
        <f t="shared" si="25"/>
        <v>4939</v>
      </c>
      <c r="CY68" s="13">
        <f t="shared" si="26"/>
        <v>0</v>
      </c>
    </row>
    <row r="69" spans="1:103" ht="78.75" x14ac:dyDescent="0.25">
      <c r="A69" s="12" t="s">
        <v>166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70</v>
      </c>
      <c r="J69" s="18">
        <v>0</v>
      </c>
      <c r="K69" s="18">
        <v>70</v>
      </c>
      <c r="L69" s="13">
        <f t="shared" si="3"/>
        <v>150</v>
      </c>
      <c r="M69" s="18">
        <v>0</v>
      </c>
      <c r="N69" s="18">
        <v>150</v>
      </c>
      <c r="O69" s="13">
        <f t="shared" si="4"/>
        <v>252</v>
      </c>
      <c r="P69" s="18">
        <v>0</v>
      </c>
      <c r="Q69" s="18">
        <v>252</v>
      </c>
      <c r="R69" s="13">
        <f t="shared" si="5"/>
        <v>200</v>
      </c>
      <c r="S69" s="18">
        <v>0</v>
      </c>
      <c r="T69" s="18">
        <v>200</v>
      </c>
      <c r="U69" s="13">
        <f t="shared" si="6"/>
        <v>0</v>
      </c>
      <c r="V69" s="18">
        <v>0</v>
      </c>
      <c r="W69" s="18">
        <v>0</v>
      </c>
      <c r="X69" s="13">
        <f t="shared" si="7"/>
        <v>0</v>
      </c>
      <c r="Y69" s="18">
        <v>0</v>
      </c>
      <c r="Z69" s="18">
        <v>0</v>
      </c>
      <c r="AA69" s="18">
        <v>100</v>
      </c>
      <c r="AB69" s="18">
        <v>70</v>
      </c>
      <c r="AC69" s="18">
        <v>0</v>
      </c>
      <c r="AD69" s="13">
        <f t="shared" si="8"/>
        <v>70</v>
      </c>
      <c r="AE69" s="18">
        <v>0</v>
      </c>
      <c r="AF69" s="18">
        <v>70</v>
      </c>
      <c r="AG69" s="13">
        <f t="shared" si="9"/>
        <v>0</v>
      </c>
      <c r="AH69" s="18"/>
      <c r="AI69" s="18"/>
      <c r="AJ69" s="13">
        <f t="shared" si="10"/>
        <v>332</v>
      </c>
      <c r="AK69" s="18">
        <v>82</v>
      </c>
      <c r="AL69" s="18">
        <v>250</v>
      </c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9"/>
      <c r="BC69" s="18"/>
      <c r="BD69" s="18"/>
      <c r="BE69" s="18"/>
      <c r="BF69" s="18"/>
      <c r="BG69" s="19"/>
      <c r="BH69" s="18"/>
      <c r="BI69" s="18"/>
      <c r="BJ69" s="18"/>
      <c r="BK69" s="13">
        <f t="shared" si="16"/>
        <v>850</v>
      </c>
      <c r="BL69" s="18">
        <v>50</v>
      </c>
      <c r="BM69" s="18">
        <v>800</v>
      </c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40</v>
      </c>
      <c r="CG69" s="18">
        <v>0</v>
      </c>
      <c r="CH69" s="18">
        <v>40</v>
      </c>
      <c r="CI69" s="13">
        <f t="shared" si="20"/>
        <v>0</v>
      </c>
      <c r="CJ69" s="18">
        <v>0</v>
      </c>
      <c r="CK69" s="18">
        <v>0</v>
      </c>
      <c r="CL69" s="13">
        <f t="shared" si="21"/>
        <v>10</v>
      </c>
      <c r="CM69" s="18">
        <v>0</v>
      </c>
      <c r="CN69" s="18">
        <v>10</v>
      </c>
      <c r="CO69" s="13">
        <f t="shared" si="22"/>
        <v>0</v>
      </c>
      <c r="CP69" s="18">
        <v>0</v>
      </c>
      <c r="CQ69" s="18"/>
      <c r="CR69" s="13">
        <f t="shared" si="23"/>
        <v>0</v>
      </c>
      <c r="CS69" s="18"/>
      <c r="CT69" s="18"/>
      <c r="CU69" s="18"/>
      <c r="CV69" s="20"/>
      <c r="CW69" s="17">
        <f t="shared" si="24"/>
        <v>2144</v>
      </c>
      <c r="CX69" s="13">
        <f t="shared" si="25"/>
        <v>202</v>
      </c>
      <c r="CY69" s="13">
        <f t="shared" si="26"/>
        <v>1942</v>
      </c>
    </row>
    <row r="70" spans="1:103" ht="31.5" x14ac:dyDescent="0.25">
      <c r="A70" s="12" t="s">
        <v>167</v>
      </c>
      <c r="B70" s="13">
        <f t="shared" si="0"/>
        <v>1060</v>
      </c>
      <c r="C70" s="18">
        <v>1060</v>
      </c>
      <c r="D70" s="18">
        <v>60</v>
      </c>
      <c r="E70" s="18"/>
      <c r="F70" s="13">
        <f t="shared" si="1"/>
        <v>150</v>
      </c>
      <c r="G70" s="18">
        <v>150</v>
      </c>
      <c r="H70" s="18"/>
      <c r="I70" s="13">
        <f t="shared" si="2"/>
        <v>220</v>
      </c>
      <c r="J70" s="18">
        <v>220</v>
      </c>
      <c r="K70" s="18"/>
      <c r="L70" s="13">
        <f t="shared" si="3"/>
        <v>0</v>
      </c>
      <c r="M70" s="18"/>
      <c r="N70" s="18"/>
      <c r="O70" s="13">
        <f t="shared" si="4"/>
        <v>300</v>
      </c>
      <c r="P70" s="18">
        <v>300</v>
      </c>
      <c r="Q70" s="18"/>
      <c r="R70" s="13">
        <f t="shared" si="5"/>
        <v>0</v>
      </c>
      <c r="S70" s="18"/>
      <c r="T70" s="18"/>
      <c r="U70" s="13">
        <f t="shared" si="6"/>
        <v>0</v>
      </c>
      <c r="V70" s="18"/>
      <c r="W70" s="18"/>
      <c r="X70" s="13">
        <f t="shared" si="7"/>
        <v>0</v>
      </c>
      <c r="Y70" s="18"/>
      <c r="Z70" s="18"/>
      <c r="AA70" s="18"/>
      <c r="AB70" s="18">
        <v>1300</v>
      </c>
      <c r="AC70" s="18"/>
      <c r="AD70" s="13">
        <f t="shared" si="8"/>
        <v>180</v>
      </c>
      <c r="AE70" s="18">
        <v>180</v>
      </c>
      <c r="AF70" s="18"/>
      <c r="AG70" s="13">
        <f t="shared" si="9"/>
        <v>0</v>
      </c>
      <c r="AH70" s="18"/>
      <c r="AI70" s="18"/>
      <c r="AJ70" s="13">
        <f t="shared" si="10"/>
        <v>120</v>
      </c>
      <c r="AK70" s="18">
        <v>120</v>
      </c>
      <c r="AL70" s="18"/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9">
        <v>220</v>
      </c>
      <c r="BC70" s="18">
        <v>220</v>
      </c>
      <c r="BD70" s="18">
        <v>40</v>
      </c>
      <c r="BE70" s="18"/>
      <c r="BF70" s="18"/>
      <c r="BG70" s="19"/>
      <c r="BH70" s="18"/>
      <c r="BI70" s="18"/>
      <c r="BJ70" s="18"/>
      <c r="BK70" s="13">
        <f t="shared" si="16"/>
        <v>1200</v>
      </c>
      <c r="BL70" s="18">
        <v>1200</v>
      </c>
      <c r="BM70" s="18"/>
      <c r="BN70" s="18"/>
      <c r="BO70" s="18"/>
      <c r="BP70" s="13">
        <f t="shared" si="17"/>
        <v>150</v>
      </c>
      <c r="BQ70" s="19">
        <v>150</v>
      </c>
      <c r="BR70" s="19"/>
      <c r="BS70" s="19"/>
      <c r="BT70" s="19"/>
      <c r="BU70" s="19"/>
      <c r="BV70" s="19"/>
      <c r="BW70" s="18"/>
      <c r="BX70" s="18"/>
      <c r="BY70" s="13">
        <f t="shared" si="18"/>
        <v>300</v>
      </c>
      <c r="BZ70" s="18">
        <v>285</v>
      </c>
      <c r="CA70" s="18"/>
      <c r="CB70" s="18">
        <v>15</v>
      </c>
      <c r="CC70" s="18"/>
      <c r="CD70" s="18"/>
      <c r="CE70" s="18"/>
      <c r="CF70" s="13">
        <f t="shared" si="19"/>
        <v>150</v>
      </c>
      <c r="CG70" s="18">
        <v>150</v>
      </c>
      <c r="CH70" s="18"/>
      <c r="CI70" s="13">
        <f t="shared" si="20"/>
        <v>110</v>
      </c>
      <c r="CJ70" s="18"/>
      <c r="CK70" s="18">
        <v>110</v>
      </c>
      <c r="CL70" s="13">
        <f t="shared" si="21"/>
        <v>1070</v>
      </c>
      <c r="CM70" s="18">
        <v>1070</v>
      </c>
      <c r="CN70" s="18"/>
      <c r="CO70" s="13">
        <f t="shared" si="22"/>
        <v>0</v>
      </c>
      <c r="CP70" s="18"/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6530</v>
      </c>
      <c r="CX70" s="13">
        <f t="shared" si="25"/>
        <v>6420</v>
      </c>
      <c r="CY70" s="13">
        <f t="shared" si="26"/>
        <v>110</v>
      </c>
    </row>
    <row r="71" spans="1:103" ht="31.5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3897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920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1178</v>
      </c>
      <c r="BR71" s="25">
        <f t="shared" si="28"/>
        <v>80</v>
      </c>
      <c r="BS71" s="25">
        <f t="shared" si="28"/>
        <v>6827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autoFilter ref="A7:CY71"/>
  <mergeCells count="105"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</mergeCells>
  <pageMargins left="0" right="0" top="0" bottom="0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1"/>
  <sheetViews>
    <sheetView showZeros="0" zoomScale="78" zoomScaleNormal="78" workbookViewId="0">
      <pane xSplit="1" ySplit="7" topLeftCell="CN71" activePane="bottomRight" state="frozenSplit"/>
      <selection pane="topRight" activeCell="D1" sqref="D1"/>
      <selection pane="bottomLeft" activeCell="A6" sqref="A6"/>
      <selection pane="bottomRight" activeCell="I4" sqref="I4:K5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2" width="9.140625" style="21" customWidth="1"/>
    <col min="123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6" customFormat="1" ht="19.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</row>
    <row r="3" spans="1:103" s="5" customFormat="1" ht="23.25" customHeight="1" x14ac:dyDescent="0.25">
      <c r="A3" s="78" t="s">
        <v>0</v>
      </c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 t="s">
        <v>1</v>
      </c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 t="s">
        <v>1</v>
      </c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93"/>
      <c r="BA3" s="81" t="s">
        <v>1</v>
      </c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93"/>
      <c r="BP3" s="81" t="s">
        <v>1</v>
      </c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 t="s">
        <v>1</v>
      </c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96"/>
      <c r="CW3" s="112" t="s">
        <v>2</v>
      </c>
      <c r="CX3" s="84"/>
      <c r="CY3" s="85"/>
    </row>
    <row r="4" spans="1:103" s="5" customFormat="1" ht="69" customHeight="1" x14ac:dyDescent="0.25">
      <c r="A4" s="79"/>
      <c r="B4" s="81" t="s">
        <v>3</v>
      </c>
      <c r="C4" s="82"/>
      <c r="D4" s="82"/>
      <c r="E4" s="93"/>
      <c r="F4" s="83" t="s">
        <v>4</v>
      </c>
      <c r="G4" s="84"/>
      <c r="H4" s="85"/>
      <c r="I4" s="83" t="s">
        <v>5</v>
      </c>
      <c r="J4" s="84"/>
      <c r="K4" s="85"/>
      <c r="L4" s="83" t="s">
        <v>6</v>
      </c>
      <c r="M4" s="84"/>
      <c r="N4" s="85"/>
      <c r="O4" s="83" t="s">
        <v>7</v>
      </c>
      <c r="P4" s="84"/>
      <c r="Q4" s="85"/>
      <c r="R4" s="83" t="s">
        <v>8</v>
      </c>
      <c r="S4" s="84"/>
      <c r="T4" s="85"/>
      <c r="U4" s="83" t="s">
        <v>9</v>
      </c>
      <c r="V4" s="84"/>
      <c r="W4" s="85"/>
      <c r="X4" s="83" t="s">
        <v>10</v>
      </c>
      <c r="Y4" s="84"/>
      <c r="Z4" s="85"/>
      <c r="AA4" s="89" t="s">
        <v>11</v>
      </c>
      <c r="AB4" s="89" t="s">
        <v>12</v>
      </c>
      <c r="AC4" s="89" t="s">
        <v>13</v>
      </c>
      <c r="AD4" s="83" t="s">
        <v>14</v>
      </c>
      <c r="AE4" s="84"/>
      <c r="AF4" s="85"/>
      <c r="AG4" s="83" t="s">
        <v>15</v>
      </c>
      <c r="AH4" s="84"/>
      <c r="AI4" s="85"/>
      <c r="AJ4" s="83" t="s">
        <v>16</v>
      </c>
      <c r="AK4" s="84"/>
      <c r="AL4" s="85"/>
      <c r="AM4" s="83" t="s">
        <v>17</v>
      </c>
      <c r="AN4" s="84"/>
      <c r="AO4" s="85"/>
      <c r="AP4" s="83" t="s">
        <v>18</v>
      </c>
      <c r="AQ4" s="84"/>
      <c r="AR4" s="85"/>
      <c r="AS4" s="83" t="s">
        <v>19</v>
      </c>
      <c r="AT4" s="84"/>
      <c r="AU4" s="85"/>
      <c r="AV4" s="83" t="s">
        <v>20</v>
      </c>
      <c r="AW4" s="84"/>
      <c r="AX4" s="85"/>
      <c r="AY4" s="83" t="s">
        <v>21</v>
      </c>
      <c r="AZ4" s="84"/>
      <c r="BA4" s="85"/>
      <c r="BB4" s="81" t="s">
        <v>22</v>
      </c>
      <c r="BC4" s="82"/>
      <c r="BD4" s="82"/>
      <c r="BE4" s="82"/>
      <c r="BF4" s="93"/>
      <c r="BG4" s="81" t="s">
        <v>23</v>
      </c>
      <c r="BH4" s="82"/>
      <c r="BI4" s="82"/>
      <c r="BJ4" s="93"/>
      <c r="BK4" s="83" t="s">
        <v>24</v>
      </c>
      <c r="BL4" s="84"/>
      <c r="BM4" s="84"/>
      <c r="BN4" s="84"/>
      <c r="BO4" s="85"/>
      <c r="BP4" s="83" t="s">
        <v>25</v>
      </c>
      <c r="BQ4" s="84"/>
      <c r="BR4" s="84"/>
      <c r="BS4" s="84"/>
      <c r="BT4" s="84"/>
      <c r="BU4" s="84"/>
      <c r="BV4" s="84"/>
      <c r="BW4" s="84"/>
      <c r="BX4" s="85"/>
      <c r="BY4" s="83" t="s">
        <v>26</v>
      </c>
      <c r="BZ4" s="84"/>
      <c r="CA4" s="84"/>
      <c r="CB4" s="84"/>
      <c r="CC4" s="84"/>
      <c r="CD4" s="85"/>
      <c r="CE4" s="100" t="s">
        <v>27</v>
      </c>
      <c r="CF4" s="83" t="s">
        <v>28</v>
      </c>
      <c r="CG4" s="84"/>
      <c r="CH4" s="85"/>
      <c r="CI4" s="83" t="s">
        <v>29</v>
      </c>
      <c r="CJ4" s="84"/>
      <c r="CK4" s="85"/>
      <c r="CL4" s="83" t="s">
        <v>30</v>
      </c>
      <c r="CM4" s="84"/>
      <c r="CN4" s="85"/>
      <c r="CO4" s="83" t="s">
        <v>31</v>
      </c>
      <c r="CP4" s="84"/>
      <c r="CQ4" s="85"/>
      <c r="CR4" s="83" t="s">
        <v>32</v>
      </c>
      <c r="CS4" s="84"/>
      <c r="CT4" s="85"/>
      <c r="CU4" s="89" t="s">
        <v>33</v>
      </c>
      <c r="CV4" s="108" t="s">
        <v>169</v>
      </c>
      <c r="CW4" s="113"/>
      <c r="CX4" s="114"/>
      <c r="CY4" s="115"/>
    </row>
    <row r="5" spans="1:103" s="5" customFormat="1" ht="21.75" customHeight="1" x14ac:dyDescent="0.25">
      <c r="A5" s="79"/>
      <c r="B5" s="89" t="s">
        <v>34</v>
      </c>
      <c r="C5" s="81" t="s">
        <v>35</v>
      </c>
      <c r="D5" s="82"/>
      <c r="E5" s="93"/>
      <c r="F5" s="86"/>
      <c r="G5" s="87"/>
      <c r="H5" s="88"/>
      <c r="I5" s="86"/>
      <c r="J5" s="87"/>
      <c r="K5" s="88"/>
      <c r="L5" s="86"/>
      <c r="M5" s="87"/>
      <c r="N5" s="88"/>
      <c r="O5" s="86"/>
      <c r="P5" s="87"/>
      <c r="Q5" s="88"/>
      <c r="R5" s="86"/>
      <c r="S5" s="87"/>
      <c r="T5" s="88"/>
      <c r="U5" s="86"/>
      <c r="V5" s="87"/>
      <c r="W5" s="88"/>
      <c r="X5" s="86"/>
      <c r="Y5" s="87"/>
      <c r="Z5" s="88"/>
      <c r="AA5" s="90"/>
      <c r="AB5" s="90"/>
      <c r="AC5" s="90"/>
      <c r="AD5" s="86"/>
      <c r="AE5" s="87"/>
      <c r="AF5" s="88"/>
      <c r="AG5" s="86"/>
      <c r="AH5" s="87"/>
      <c r="AI5" s="88"/>
      <c r="AJ5" s="86"/>
      <c r="AK5" s="87"/>
      <c r="AL5" s="88"/>
      <c r="AM5" s="86"/>
      <c r="AN5" s="87"/>
      <c r="AO5" s="88"/>
      <c r="AP5" s="86"/>
      <c r="AQ5" s="87"/>
      <c r="AR5" s="88"/>
      <c r="AS5" s="86"/>
      <c r="AT5" s="87"/>
      <c r="AU5" s="88"/>
      <c r="AV5" s="86"/>
      <c r="AW5" s="87"/>
      <c r="AX5" s="88"/>
      <c r="AY5" s="86"/>
      <c r="AZ5" s="87"/>
      <c r="BA5" s="88"/>
      <c r="BB5" s="89" t="s">
        <v>34</v>
      </c>
      <c r="BC5" s="81" t="s">
        <v>35</v>
      </c>
      <c r="BD5" s="82"/>
      <c r="BE5" s="82"/>
      <c r="BF5" s="93"/>
      <c r="BG5" s="89" t="s">
        <v>34</v>
      </c>
      <c r="BH5" s="81" t="s">
        <v>35</v>
      </c>
      <c r="BI5" s="82"/>
      <c r="BJ5" s="93"/>
      <c r="BK5" s="86"/>
      <c r="BL5" s="87"/>
      <c r="BM5" s="87"/>
      <c r="BN5" s="87"/>
      <c r="BO5" s="88"/>
      <c r="BP5" s="86"/>
      <c r="BQ5" s="87"/>
      <c r="BR5" s="87"/>
      <c r="BS5" s="87"/>
      <c r="BT5" s="87"/>
      <c r="BU5" s="87"/>
      <c r="BV5" s="87"/>
      <c r="BW5" s="87"/>
      <c r="BX5" s="88"/>
      <c r="BY5" s="86"/>
      <c r="BZ5" s="87"/>
      <c r="CA5" s="87"/>
      <c r="CB5" s="87"/>
      <c r="CC5" s="87"/>
      <c r="CD5" s="88"/>
      <c r="CE5" s="101"/>
      <c r="CF5" s="86"/>
      <c r="CG5" s="87"/>
      <c r="CH5" s="88"/>
      <c r="CI5" s="86"/>
      <c r="CJ5" s="87"/>
      <c r="CK5" s="88"/>
      <c r="CL5" s="86"/>
      <c r="CM5" s="87"/>
      <c r="CN5" s="88"/>
      <c r="CO5" s="86"/>
      <c r="CP5" s="87"/>
      <c r="CQ5" s="88"/>
      <c r="CR5" s="86"/>
      <c r="CS5" s="87"/>
      <c r="CT5" s="88"/>
      <c r="CU5" s="90"/>
      <c r="CV5" s="109"/>
      <c r="CW5" s="116"/>
      <c r="CX5" s="87"/>
      <c r="CY5" s="88"/>
    </row>
    <row r="6" spans="1:103" s="5" customFormat="1" ht="80.25" customHeight="1" x14ac:dyDescent="0.25">
      <c r="A6" s="79"/>
      <c r="B6" s="90"/>
      <c r="C6" s="81" t="s">
        <v>36</v>
      </c>
      <c r="D6" s="93"/>
      <c r="E6" s="94" t="s">
        <v>37</v>
      </c>
      <c r="F6" s="89" t="s">
        <v>34</v>
      </c>
      <c r="G6" s="81" t="s">
        <v>35</v>
      </c>
      <c r="H6" s="93"/>
      <c r="I6" s="89" t="s">
        <v>34</v>
      </c>
      <c r="J6" s="81" t="s">
        <v>35</v>
      </c>
      <c r="K6" s="93"/>
      <c r="L6" s="89" t="s">
        <v>34</v>
      </c>
      <c r="M6" s="81" t="s">
        <v>35</v>
      </c>
      <c r="N6" s="93"/>
      <c r="O6" s="89" t="s">
        <v>34</v>
      </c>
      <c r="P6" s="81" t="s">
        <v>35</v>
      </c>
      <c r="Q6" s="93"/>
      <c r="R6" s="89" t="s">
        <v>34</v>
      </c>
      <c r="S6" s="81" t="s">
        <v>35</v>
      </c>
      <c r="T6" s="93"/>
      <c r="U6" s="89" t="s">
        <v>34</v>
      </c>
      <c r="V6" s="81" t="s">
        <v>35</v>
      </c>
      <c r="W6" s="93"/>
      <c r="X6" s="89" t="s">
        <v>34</v>
      </c>
      <c r="Y6" s="81" t="s">
        <v>35</v>
      </c>
      <c r="Z6" s="93"/>
      <c r="AA6" s="90"/>
      <c r="AB6" s="90"/>
      <c r="AC6" s="90"/>
      <c r="AD6" s="89" t="s">
        <v>34</v>
      </c>
      <c r="AE6" s="81" t="s">
        <v>35</v>
      </c>
      <c r="AF6" s="93"/>
      <c r="AG6" s="89" t="s">
        <v>34</v>
      </c>
      <c r="AH6" s="81" t="s">
        <v>35</v>
      </c>
      <c r="AI6" s="93"/>
      <c r="AJ6" s="89" t="s">
        <v>34</v>
      </c>
      <c r="AK6" s="81" t="s">
        <v>35</v>
      </c>
      <c r="AL6" s="93"/>
      <c r="AM6" s="89" t="s">
        <v>34</v>
      </c>
      <c r="AN6" s="81" t="s">
        <v>35</v>
      </c>
      <c r="AO6" s="93"/>
      <c r="AP6" s="89" t="s">
        <v>34</v>
      </c>
      <c r="AQ6" s="81" t="s">
        <v>35</v>
      </c>
      <c r="AR6" s="93"/>
      <c r="AS6" s="89" t="s">
        <v>34</v>
      </c>
      <c r="AT6" s="81" t="s">
        <v>35</v>
      </c>
      <c r="AU6" s="93"/>
      <c r="AV6" s="89" t="s">
        <v>34</v>
      </c>
      <c r="AW6" s="81" t="s">
        <v>35</v>
      </c>
      <c r="AX6" s="93"/>
      <c r="AY6" s="89" t="s">
        <v>34</v>
      </c>
      <c r="AZ6" s="81" t="s">
        <v>35</v>
      </c>
      <c r="BA6" s="93"/>
      <c r="BB6" s="90"/>
      <c r="BC6" s="81" t="s">
        <v>38</v>
      </c>
      <c r="BD6" s="82"/>
      <c r="BE6" s="93"/>
      <c r="BF6" s="94" t="s">
        <v>39</v>
      </c>
      <c r="BG6" s="90"/>
      <c r="BH6" s="81" t="s">
        <v>40</v>
      </c>
      <c r="BI6" s="93"/>
      <c r="BJ6" s="94" t="s">
        <v>41</v>
      </c>
      <c r="BK6" s="89" t="s">
        <v>34</v>
      </c>
      <c r="BL6" s="81" t="s">
        <v>42</v>
      </c>
      <c r="BM6" s="93"/>
      <c r="BN6" s="81" t="s">
        <v>43</v>
      </c>
      <c r="BO6" s="93"/>
      <c r="BP6" s="89" t="s">
        <v>34</v>
      </c>
      <c r="BQ6" s="81" t="s">
        <v>44</v>
      </c>
      <c r="BR6" s="93"/>
      <c r="BS6" s="81" t="s">
        <v>45</v>
      </c>
      <c r="BT6" s="93"/>
      <c r="BU6" s="81" t="s">
        <v>46</v>
      </c>
      <c r="BV6" s="93"/>
      <c r="BW6" s="81" t="s">
        <v>47</v>
      </c>
      <c r="BX6" s="93"/>
      <c r="BY6" s="89" t="s">
        <v>34</v>
      </c>
      <c r="BZ6" s="81" t="s">
        <v>35</v>
      </c>
      <c r="CA6" s="82"/>
      <c r="CB6" s="82"/>
      <c r="CC6" s="82"/>
      <c r="CD6" s="93"/>
      <c r="CE6" s="101"/>
      <c r="CF6" s="89" t="s">
        <v>34</v>
      </c>
      <c r="CG6" s="81" t="s">
        <v>35</v>
      </c>
      <c r="CH6" s="93"/>
      <c r="CI6" s="89" t="s">
        <v>34</v>
      </c>
      <c r="CJ6" s="81" t="s">
        <v>35</v>
      </c>
      <c r="CK6" s="93"/>
      <c r="CL6" s="89" t="s">
        <v>34</v>
      </c>
      <c r="CM6" s="81" t="s">
        <v>35</v>
      </c>
      <c r="CN6" s="93"/>
      <c r="CO6" s="89" t="s">
        <v>34</v>
      </c>
      <c r="CP6" s="81" t="s">
        <v>35</v>
      </c>
      <c r="CQ6" s="93"/>
      <c r="CR6" s="89" t="s">
        <v>34</v>
      </c>
      <c r="CS6" s="81" t="s">
        <v>35</v>
      </c>
      <c r="CT6" s="93"/>
      <c r="CU6" s="90"/>
      <c r="CV6" s="109"/>
      <c r="CW6" s="117" t="s">
        <v>34</v>
      </c>
      <c r="CX6" s="81" t="s">
        <v>35</v>
      </c>
      <c r="CY6" s="93"/>
    </row>
    <row r="7" spans="1:103" s="5" customFormat="1" ht="135" customHeight="1" x14ac:dyDescent="0.25">
      <c r="A7" s="80"/>
      <c r="B7" s="91"/>
      <c r="C7" s="29" t="s">
        <v>48</v>
      </c>
      <c r="D7" s="9" t="s">
        <v>49</v>
      </c>
      <c r="E7" s="95"/>
      <c r="F7" s="91"/>
      <c r="G7" s="31" t="s">
        <v>50</v>
      </c>
      <c r="H7" s="31" t="s">
        <v>51</v>
      </c>
      <c r="I7" s="91"/>
      <c r="J7" s="31" t="s">
        <v>52</v>
      </c>
      <c r="K7" s="31" t="s">
        <v>53</v>
      </c>
      <c r="L7" s="91"/>
      <c r="M7" s="31" t="s">
        <v>54</v>
      </c>
      <c r="N7" s="31" t="s">
        <v>55</v>
      </c>
      <c r="O7" s="91"/>
      <c r="P7" s="10" t="s">
        <v>56</v>
      </c>
      <c r="Q7" s="10" t="s">
        <v>57</v>
      </c>
      <c r="R7" s="91"/>
      <c r="S7" s="32" t="s">
        <v>58</v>
      </c>
      <c r="T7" s="32" t="s">
        <v>59</v>
      </c>
      <c r="U7" s="91"/>
      <c r="V7" s="32" t="s">
        <v>60</v>
      </c>
      <c r="W7" s="32" t="s">
        <v>61</v>
      </c>
      <c r="X7" s="91"/>
      <c r="Y7" s="32" t="s">
        <v>62</v>
      </c>
      <c r="Z7" s="32" t="s">
        <v>63</v>
      </c>
      <c r="AA7" s="91"/>
      <c r="AB7" s="91"/>
      <c r="AC7" s="91"/>
      <c r="AD7" s="91"/>
      <c r="AE7" s="10" t="s">
        <v>64</v>
      </c>
      <c r="AF7" s="10" t="s">
        <v>65</v>
      </c>
      <c r="AG7" s="91"/>
      <c r="AH7" s="10" t="s">
        <v>66</v>
      </c>
      <c r="AI7" s="10" t="s">
        <v>67</v>
      </c>
      <c r="AJ7" s="91"/>
      <c r="AK7" s="10" t="s">
        <v>68</v>
      </c>
      <c r="AL7" s="10" t="s">
        <v>69</v>
      </c>
      <c r="AM7" s="91"/>
      <c r="AN7" s="10" t="s">
        <v>70</v>
      </c>
      <c r="AO7" s="10" t="s">
        <v>71</v>
      </c>
      <c r="AP7" s="91"/>
      <c r="AQ7" s="10" t="s">
        <v>72</v>
      </c>
      <c r="AR7" s="10" t="s">
        <v>73</v>
      </c>
      <c r="AS7" s="91"/>
      <c r="AT7" s="10" t="s">
        <v>74</v>
      </c>
      <c r="AU7" s="10" t="s">
        <v>75</v>
      </c>
      <c r="AV7" s="91"/>
      <c r="AW7" s="10" t="s">
        <v>76</v>
      </c>
      <c r="AX7" s="10" t="s">
        <v>77</v>
      </c>
      <c r="AY7" s="91"/>
      <c r="AZ7" s="10" t="s">
        <v>78</v>
      </c>
      <c r="BA7" s="10" t="s">
        <v>79</v>
      </c>
      <c r="BB7" s="91"/>
      <c r="BC7" s="29" t="s">
        <v>48</v>
      </c>
      <c r="BD7" s="9" t="s">
        <v>49</v>
      </c>
      <c r="BE7" s="9" t="s">
        <v>171</v>
      </c>
      <c r="BF7" s="95"/>
      <c r="BG7" s="91"/>
      <c r="BH7" s="29" t="s">
        <v>48</v>
      </c>
      <c r="BI7" s="28" t="s">
        <v>80</v>
      </c>
      <c r="BJ7" s="95"/>
      <c r="BK7" s="91"/>
      <c r="BL7" s="10" t="s">
        <v>81</v>
      </c>
      <c r="BM7" s="10" t="s">
        <v>82</v>
      </c>
      <c r="BN7" s="10" t="s">
        <v>81</v>
      </c>
      <c r="BO7" s="10" t="s">
        <v>82</v>
      </c>
      <c r="BP7" s="91"/>
      <c r="BQ7" s="10" t="s">
        <v>83</v>
      </c>
      <c r="BR7" s="10" t="s">
        <v>84</v>
      </c>
      <c r="BS7" s="10" t="s">
        <v>85</v>
      </c>
      <c r="BT7" s="10" t="s">
        <v>86</v>
      </c>
      <c r="BU7" s="10" t="s">
        <v>87</v>
      </c>
      <c r="BV7" s="10" t="s">
        <v>88</v>
      </c>
      <c r="BW7" s="10" t="s">
        <v>87</v>
      </c>
      <c r="BX7" s="10" t="s">
        <v>88</v>
      </c>
      <c r="BY7" s="91"/>
      <c r="BZ7" s="33" t="s">
        <v>89</v>
      </c>
      <c r="CA7" s="30" t="s">
        <v>90</v>
      </c>
      <c r="CB7" s="9" t="s">
        <v>91</v>
      </c>
      <c r="CC7" s="9" t="s">
        <v>92</v>
      </c>
      <c r="CD7" s="9" t="s">
        <v>93</v>
      </c>
      <c r="CE7" s="102"/>
      <c r="CF7" s="91"/>
      <c r="CG7" s="10" t="s">
        <v>94</v>
      </c>
      <c r="CH7" s="10" t="s">
        <v>95</v>
      </c>
      <c r="CI7" s="91"/>
      <c r="CJ7" s="10" t="s">
        <v>96</v>
      </c>
      <c r="CK7" s="10" t="s">
        <v>97</v>
      </c>
      <c r="CL7" s="91"/>
      <c r="CM7" s="11" t="s">
        <v>98</v>
      </c>
      <c r="CN7" s="11" t="s">
        <v>99</v>
      </c>
      <c r="CO7" s="91"/>
      <c r="CP7" s="10" t="s">
        <v>100</v>
      </c>
      <c r="CQ7" s="10" t="s">
        <v>101</v>
      </c>
      <c r="CR7" s="91"/>
      <c r="CS7" s="10" t="s">
        <v>102</v>
      </c>
      <c r="CT7" s="10" t="s">
        <v>103</v>
      </c>
      <c r="CU7" s="91"/>
      <c r="CV7" s="119"/>
      <c r="CW7" s="118"/>
      <c r="CX7" s="10" t="s">
        <v>104</v>
      </c>
      <c r="CY7" s="10" t="s">
        <v>105</v>
      </c>
    </row>
    <row r="8" spans="1:103" s="1" customFormat="1" ht="47.25" x14ac:dyDescent="0.25">
      <c r="A8" s="12" t="s">
        <v>106</v>
      </c>
      <c r="B8" s="13">
        <f t="shared" ref="B8:B70" si="0">C8+E8</f>
        <v>0</v>
      </c>
      <c r="C8" s="14">
        <v>0</v>
      </c>
      <c r="D8" s="14"/>
      <c r="E8" s="14">
        <v>0</v>
      </c>
      <c r="F8" s="13">
        <f t="shared" ref="F8:F71" si="1">G8+H8</f>
        <v>0</v>
      </c>
      <c r="G8" s="14">
        <v>0</v>
      </c>
      <c r="H8" s="14">
        <v>0</v>
      </c>
      <c r="I8" s="13">
        <f t="shared" ref="I8:I71" si="2">J8+K8</f>
        <v>0</v>
      </c>
      <c r="J8" s="14">
        <v>0</v>
      </c>
      <c r="K8" s="14">
        <v>0</v>
      </c>
      <c r="L8" s="13">
        <f t="shared" ref="L8:L71" si="3">M8+N8</f>
        <v>0</v>
      </c>
      <c r="M8" s="14">
        <v>0</v>
      </c>
      <c r="N8" s="14">
        <v>0</v>
      </c>
      <c r="O8" s="13">
        <f t="shared" ref="O8:O71" si="4">P8+Q8</f>
        <v>0</v>
      </c>
      <c r="P8" s="14">
        <v>0</v>
      </c>
      <c r="Q8" s="14">
        <v>0</v>
      </c>
      <c r="R8" s="13">
        <f t="shared" ref="R8:R71" si="5">S8+T8</f>
        <v>0</v>
      </c>
      <c r="S8" s="14">
        <v>0</v>
      </c>
      <c r="T8" s="14">
        <v>0</v>
      </c>
      <c r="U8" s="13">
        <f t="shared" ref="U8:U71" si="6">V8+W8</f>
        <v>0</v>
      </c>
      <c r="V8" s="14">
        <v>0</v>
      </c>
      <c r="W8" s="14">
        <v>0</v>
      </c>
      <c r="X8" s="13">
        <f t="shared" ref="X8:X71" si="7">Y8+Z8</f>
        <v>0</v>
      </c>
      <c r="Y8" s="14">
        <v>0</v>
      </c>
      <c r="Z8" s="14">
        <v>0</v>
      </c>
      <c r="AA8" s="14">
        <v>208</v>
      </c>
      <c r="AB8" s="14">
        <v>608</v>
      </c>
      <c r="AC8" s="14">
        <v>0</v>
      </c>
      <c r="AD8" s="13">
        <f t="shared" ref="AD8:AD71" si="8">AE8+AF8</f>
        <v>0</v>
      </c>
      <c r="AE8" s="14">
        <v>0</v>
      </c>
      <c r="AF8" s="14">
        <v>0</v>
      </c>
      <c r="AG8" s="13">
        <f t="shared" ref="AG8:AG71" si="9">AH8+AI8</f>
        <v>0</v>
      </c>
      <c r="AH8" s="14">
        <v>0</v>
      </c>
      <c r="AI8" s="14">
        <v>0</v>
      </c>
      <c r="AJ8" s="13">
        <f t="shared" ref="AJ8:AJ71" si="10">AK8+AL8</f>
        <v>0</v>
      </c>
      <c r="AK8" s="14">
        <v>0</v>
      </c>
      <c r="AL8" s="14">
        <v>0</v>
      </c>
      <c r="AM8" s="13">
        <f t="shared" ref="AM8:AM71" si="11">AN8+AO8</f>
        <v>0</v>
      </c>
      <c r="AN8" s="14">
        <v>0</v>
      </c>
      <c r="AO8" s="14">
        <v>0</v>
      </c>
      <c r="AP8" s="13">
        <f t="shared" ref="AP8:AP71" si="12">AQ8+AR8</f>
        <v>0</v>
      </c>
      <c r="AQ8" s="14">
        <v>0</v>
      </c>
      <c r="AR8" s="14">
        <v>0</v>
      </c>
      <c r="AS8" s="13">
        <f t="shared" ref="AS8:AS71" si="13">AT8+AU8</f>
        <v>0</v>
      </c>
      <c r="AT8" s="14">
        <v>0</v>
      </c>
      <c r="AU8" s="14">
        <v>0</v>
      </c>
      <c r="AV8" s="13">
        <f t="shared" ref="AV8:AV71" si="14">AW8+AX8</f>
        <v>0</v>
      </c>
      <c r="AW8" s="14">
        <v>0</v>
      </c>
      <c r="AX8" s="14">
        <v>0</v>
      </c>
      <c r="AY8" s="13">
        <f t="shared" ref="AY8:AY71" si="15">AZ8+BA8</f>
        <v>0</v>
      </c>
      <c r="AZ8" s="14">
        <v>0</v>
      </c>
      <c r="BA8" s="14">
        <v>0</v>
      </c>
      <c r="BB8" s="15">
        <v>0</v>
      </c>
      <c r="BC8" s="14">
        <v>0</v>
      </c>
      <c r="BD8" s="14"/>
      <c r="BE8" s="14"/>
      <c r="BF8" s="14">
        <v>0</v>
      </c>
      <c r="BG8" s="15">
        <v>0</v>
      </c>
      <c r="BH8" s="14">
        <v>0</v>
      </c>
      <c r="BI8" s="14"/>
      <c r="BJ8" s="14">
        <v>0</v>
      </c>
      <c r="BK8" s="13">
        <f t="shared" ref="BK8:BK71" si="16">BL8+BM8+BN8+BO8</f>
        <v>138</v>
      </c>
      <c r="BL8" s="14">
        <v>132</v>
      </c>
      <c r="BM8" s="14">
        <v>6</v>
      </c>
      <c r="BN8" s="14">
        <v>0</v>
      </c>
      <c r="BO8" s="14">
        <v>0</v>
      </c>
      <c r="BP8" s="13">
        <f t="shared" ref="BP8:BP71" si="17">BW8+BX8+BU8+BV8+BS8+BT8+BQ8+BR8</f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  <c r="BV8" s="15">
        <v>0</v>
      </c>
      <c r="BW8" s="14">
        <v>0</v>
      </c>
      <c r="BX8" s="14">
        <v>0</v>
      </c>
      <c r="BY8" s="13">
        <f t="shared" ref="BY8:BY71" si="18">BZ8+CA8+CC8+CB8+CD8</f>
        <v>149</v>
      </c>
      <c r="BZ8" s="14">
        <v>50</v>
      </c>
      <c r="CA8" s="14">
        <v>0</v>
      </c>
      <c r="CB8" s="14">
        <v>50</v>
      </c>
      <c r="CC8" s="14">
        <v>47</v>
      </c>
      <c r="CD8" s="14">
        <v>2</v>
      </c>
      <c r="CE8" s="14">
        <v>0</v>
      </c>
      <c r="CF8" s="13">
        <f t="shared" ref="CF8:CF71" si="19">CG8+CH8</f>
        <v>0</v>
      </c>
      <c r="CG8" s="14">
        <v>0</v>
      </c>
      <c r="CH8" s="14">
        <v>0</v>
      </c>
      <c r="CI8" s="13">
        <f t="shared" ref="CI8:CI71" si="20">CJ8+CK8</f>
        <v>0</v>
      </c>
      <c r="CJ8" s="14">
        <v>0</v>
      </c>
      <c r="CK8" s="14">
        <v>0</v>
      </c>
      <c r="CL8" s="13">
        <f t="shared" ref="CL8:CL71" si="21">CM8+CN8</f>
        <v>0</v>
      </c>
      <c r="CM8" s="14">
        <v>0</v>
      </c>
      <c r="CN8" s="14">
        <v>0</v>
      </c>
      <c r="CO8" s="13">
        <f t="shared" ref="CO8:CO71" si="22">CP8+CQ8</f>
        <v>0</v>
      </c>
      <c r="CP8" s="14">
        <v>0</v>
      </c>
      <c r="CQ8" s="14">
        <v>0</v>
      </c>
      <c r="CR8" s="13">
        <f t="shared" ref="CR8:CR71" si="23">CS8+CT8</f>
        <v>138</v>
      </c>
      <c r="CS8" s="14">
        <v>37</v>
      </c>
      <c r="CT8" s="14">
        <v>101</v>
      </c>
      <c r="CU8" s="14">
        <v>0</v>
      </c>
      <c r="CV8" s="16"/>
      <c r="CW8" s="17">
        <f t="shared" ref="CW8:CW70" si="24">CU8+B8+F8+I8+L8+O8+R8+U8+X8+AA8+AB8+AC8+AD8+AG8+AJ8+AM8+AP8+AS8+AV8+AY8+BB8+BG8+BK8+BP8+BY8+CF8+CI8+CL8+CO8+CR8+CE8</f>
        <v>1241</v>
      </c>
      <c r="CX8" s="13">
        <f t="shared" ref="CX8:CX70" si="25">CU8+C8+G8+J8+M8+P8+S8+V8+Y8+AB8+AE8+AH8+AK8+AN8+AQ8+AT8+AW8+AZ8+BC8+BH8+BL8+BW8+BZ8+CG8+CJ8+CM8+CP8+CS8+CE8+BU8+BS8+BN8+BQ8+CC8+CB8+CD8</f>
        <v>926</v>
      </c>
      <c r="CY8" s="13">
        <f t="shared" ref="CY8:CY70" si="26">E8+H8+K8+N8+Q8+T8+W8+Z8+AA8+AC8+AF8+AI8+AL8+AO8+AR8+AU8+AX8+BA8+BF8+BJ8+BM8+BX8+CA8+CH8+CK8+CN8+CQ8+CT8+BV8+BT8+BO8+BR8</f>
        <v>315</v>
      </c>
    </row>
    <row r="9" spans="1:103" ht="31.5" x14ac:dyDescent="0.25">
      <c r="A9" s="12" t="s">
        <v>107</v>
      </c>
      <c r="B9" s="13">
        <f t="shared" si="0"/>
        <v>0</v>
      </c>
      <c r="C9" s="18">
        <v>0</v>
      </c>
      <c r="D9" s="18"/>
      <c r="E9" s="18">
        <v>0</v>
      </c>
      <c r="F9" s="13">
        <f t="shared" si="1"/>
        <v>0</v>
      </c>
      <c r="G9" s="18">
        <v>0</v>
      </c>
      <c r="H9" s="18">
        <v>0</v>
      </c>
      <c r="I9" s="13">
        <f t="shared" si="2"/>
        <v>0</v>
      </c>
      <c r="J9" s="18">
        <v>0</v>
      </c>
      <c r="K9" s="18">
        <v>0</v>
      </c>
      <c r="L9" s="13">
        <f t="shared" si="3"/>
        <v>0</v>
      </c>
      <c r="M9" s="18">
        <v>0</v>
      </c>
      <c r="N9" s="18">
        <v>0</v>
      </c>
      <c r="O9" s="13">
        <f t="shared" si="4"/>
        <v>0</v>
      </c>
      <c r="P9" s="18">
        <v>0</v>
      </c>
      <c r="Q9" s="18">
        <v>0</v>
      </c>
      <c r="R9" s="13">
        <f t="shared" si="5"/>
        <v>0</v>
      </c>
      <c r="S9" s="18">
        <v>0</v>
      </c>
      <c r="T9" s="18">
        <v>0</v>
      </c>
      <c r="U9" s="13">
        <f t="shared" si="6"/>
        <v>0</v>
      </c>
      <c r="V9" s="18">
        <v>0</v>
      </c>
      <c r="W9" s="18">
        <v>0</v>
      </c>
      <c r="X9" s="13">
        <f t="shared" si="7"/>
        <v>0</v>
      </c>
      <c r="Y9" s="18">
        <v>0</v>
      </c>
      <c r="Z9" s="18">
        <v>0</v>
      </c>
      <c r="AA9" s="18">
        <v>0</v>
      </c>
      <c r="AB9" s="18">
        <v>1208</v>
      </c>
      <c r="AC9" s="18">
        <v>0</v>
      </c>
      <c r="AD9" s="13">
        <f t="shared" si="8"/>
        <v>0</v>
      </c>
      <c r="AE9" s="18">
        <v>0</v>
      </c>
      <c r="AF9" s="18">
        <v>0</v>
      </c>
      <c r="AG9" s="13">
        <f t="shared" si="9"/>
        <v>0</v>
      </c>
      <c r="AH9" s="18">
        <v>0</v>
      </c>
      <c r="AI9" s="18">
        <v>0</v>
      </c>
      <c r="AJ9" s="13">
        <f t="shared" si="10"/>
        <v>0</v>
      </c>
      <c r="AK9" s="18">
        <v>0</v>
      </c>
      <c r="AL9" s="18">
        <v>0</v>
      </c>
      <c r="AM9" s="13">
        <f t="shared" si="11"/>
        <v>0</v>
      </c>
      <c r="AN9" s="18">
        <v>0</v>
      </c>
      <c r="AO9" s="18">
        <v>0</v>
      </c>
      <c r="AP9" s="13">
        <f t="shared" si="12"/>
        <v>0</v>
      </c>
      <c r="AQ9" s="18">
        <v>0</v>
      </c>
      <c r="AR9" s="18">
        <v>0</v>
      </c>
      <c r="AS9" s="13">
        <f t="shared" si="13"/>
        <v>0</v>
      </c>
      <c r="AT9" s="18">
        <v>0</v>
      </c>
      <c r="AU9" s="18">
        <v>0</v>
      </c>
      <c r="AV9" s="13">
        <f t="shared" si="14"/>
        <v>0</v>
      </c>
      <c r="AW9" s="18">
        <v>0</v>
      </c>
      <c r="AX9" s="18">
        <v>0</v>
      </c>
      <c r="AY9" s="13">
        <f t="shared" si="15"/>
        <v>0</v>
      </c>
      <c r="AZ9" s="18">
        <v>0</v>
      </c>
      <c r="BA9" s="18">
        <v>0</v>
      </c>
      <c r="BB9" s="19">
        <v>0</v>
      </c>
      <c r="BC9" s="18">
        <v>0</v>
      </c>
      <c r="BD9" s="18"/>
      <c r="BE9" s="18"/>
      <c r="BF9" s="18">
        <v>0</v>
      </c>
      <c r="BG9" s="19">
        <v>0</v>
      </c>
      <c r="BH9" s="18">
        <v>0</v>
      </c>
      <c r="BI9" s="18"/>
      <c r="BJ9" s="18">
        <v>0</v>
      </c>
      <c r="BK9" s="13">
        <f t="shared" si="16"/>
        <v>604</v>
      </c>
      <c r="BL9" s="18">
        <v>572</v>
      </c>
      <c r="BM9" s="18">
        <v>32</v>
      </c>
      <c r="BN9" s="18">
        <v>0</v>
      </c>
      <c r="BO9" s="18">
        <v>0</v>
      </c>
      <c r="BP9" s="13">
        <f t="shared" si="17"/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8">
        <v>0</v>
      </c>
      <c r="BX9" s="18">
        <v>0</v>
      </c>
      <c r="BY9" s="13">
        <f t="shared" si="18"/>
        <v>412</v>
      </c>
      <c r="BZ9" s="18">
        <v>205</v>
      </c>
      <c r="CA9" s="18">
        <v>0</v>
      </c>
      <c r="CB9" s="18">
        <v>99</v>
      </c>
      <c r="CC9" s="18">
        <v>108</v>
      </c>
      <c r="CD9" s="18">
        <v>0</v>
      </c>
      <c r="CE9" s="18">
        <v>11</v>
      </c>
      <c r="CF9" s="13">
        <f t="shared" si="19"/>
        <v>0</v>
      </c>
      <c r="CG9" s="18">
        <v>0</v>
      </c>
      <c r="CH9" s="18">
        <v>0</v>
      </c>
      <c r="CI9" s="13">
        <f t="shared" si="20"/>
        <v>0</v>
      </c>
      <c r="CJ9" s="18">
        <v>0</v>
      </c>
      <c r="CK9" s="18">
        <v>0</v>
      </c>
      <c r="CL9" s="13">
        <f t="shared" si="21"/>
        <v>0</v>
      </c>
      <c r="CM9" s="18">
        <v>0</v>
      </c>
      <c r="CN9" s="18">
        <v>0</v>
      </c>
      <c r="CO9" s="13">
        <f t="shared" si="22"/>
        <v>0</v>
      </c>
      <c r="CP9" s="18">
        <v>0</v>
      </c>
      <c r="CQ9" s="18">
        <v>0</v>
      </c>
      <c r="CR9" s="13">
        <f t="shared" si="23"/>
        <v>574</v>
      </c>
      <c r="CS9" s="18">
        <v>234</v>
      </c>
      <c r="CT9" s="18">
        <v>340</v>
      </c>
      <c r="CU9" s="18">
        <v>0</v>
      </c>
      <c r="CV9" s="20"/>
      <c r="CW9" s="17">
        <f t="shared" si="24"/>
        <v>2809</v>
      </c>
      <c r="CX9" s="13">
        <f t="shared" si="25"/>
        <v>2437</v>
      </c>
      <c r="CY9" s="13">
        <f t="shared" si="26"/>
        <v>372</v>
      </c>
    </row>
    <row r="10" spans="1:103" ht="31.5" x14ac:dyDescent="0.25">
      <c r="A10" s="12" t="s">
        <v>108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167</v>
      </c>
      <c r="AB10" s="18">
        <v>865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9">
        <v>0</v>
      </c>
      <c r="BC10" s="18">
        <v>0</v>
      </c>
      <c r="BD10" s="18"/>
      <c r="BE10" s="18"/>
      <c r="BF10" s="18">
        <v>0</v>
      </c>
      <c r="BG10" s="19">
        <v>0</v>
      </c>
      <c r="BH10" s="18">
        <v>0</v>
      </c>
      <c r="BI10" s="18"/>
      <c r="BJ10" s="18">
        <v>0</v>
      </c>
      <c r="BK10" s="13">
        <f t="shared" si="16"/>
        <v>260</v>
      </c>
      <c r="BL10" s="18">
        <v>260</v>
      </c>
      <c r="BM10" s="18">
        <v>0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145</v>
      </c>
      <c r="BZ10" s="18">
        <v>95</v>
      </c>
      <c r="CA10" s="18">
        <v>0</v>
      </c>
      <c r="CB10" s="18">
        <v>50</v>
      </c>
      <c r="CC10" s="18">
        <v>0</v>
      </c>
      <c r="CD10" s="18">
        <v>0</v>
      </c>
      <c r="CE10" s="18">
        <v>0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171</v>
      </c>
      <c r="CS10" s="18">
        <v>141</v>
      </c>
      <c r="CT10" s="18">
        <v>30</v>
      </c>
      <c r="CU10" s="18">
        <v>0</v>
      </c>
      <c r="CV10" s="20"/>
      <c r="CW10" s="17">
        <f t="shared" si="24"/>
        <v>1608</v>
      </c>
      <c r="CX10" s="13">
        <f t="shared" si="25"/>
        <v>1411</v>
      </c>
      <c r="CY10" s="13">
        <f t="shared" si="26"/>
        <v>197</v>
      </c>
    </row>
    <row r="11" spans="1:103" ht="31.5" x14ac:dyDescent="0.25">
      <c r="A11" s="12" t="s">
        <v>109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175</v>
      </c>
      <c r="AB11" s="18">
        <v>906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9">
        <v>0</v>
      </c>
      <c r="BC11" s="18">
        <v>0</v>
      </c>
      <c r="BD11" s="18"/>
      <c r="BE11" s="18"/>
      <c r="BF11" s="18">
        <v>0</v>
      </c>
      <c r="BG11" s="19">
        <v>0</v>
      </c>
      <c r="BH11" s="18">
        <v>0</v>
      </c>
      <c r="BI11" s="18"/>
      <c r="BJ11" s="18">
        <v>0</v>
      </c>
      <c r="BK11" s="13">
        <f t="shared" si="16"/>
        <v>580</v>
      </c>
      <c r="BL11" s="18">
        <v>580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258</v>
      </c>
      <c r="BZ11" s="18">
        <v>127</v>
      </c>
      <c r="CA11" s="18">
        <v>0</v>
      </c>
      <c r="CB11" s="18">
        <v>131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423</v>
      </c>
      <c r="CS11" s="18">
        <v>233</v>
      </c>
      <c r="CT11" s="18">
        <v>190</v>
      </c>
      <c r="CU11" s="18">
        <v>0</v>
      </c>
      <c r="CV11" s="20"/>
      <c r="CW11" s="17">
        <f t="shared" si="24"/>
        <v>2342</v>
      </c>
      <c r="CX11" s="13">
        <f t="shared" si="25"/>
        <v>1977</v>
      </c>
      <c r="CY11" s="13">
        <f t="shared" si="26"/>
        <v>365</v>
      </c>
    </row>
    <row r="12" spans="1:103" ht="31.5" x14ac:dyDescent="0.25">
      <c r="A12" s="12" t="s">
        <v>110</v>
      </c>
      <c r="B12" s="13">
        <f>C12+E12</f>
        <v>4395</v>
      </c>
      <c r="C12" s="18">
        <v>4395</v>
      </c>
      <c r="D12" s="18">
        <v>670</v>
      </c>
      <c r="E12" s="18"/>
      <c r="F12" s="13">
        <f t="shared" si="1"/>
        <v>0</v>
      </c>
      <c r="G12" s="18"/>
      <c r="H12" s="18"/>
      <c r="I12" s="13">
        <f t="shared" si="2"/>
        <v>0</v>
      </c>
      <c r="J12" s="18">
        <v>0</v>
      </c>
      <c r="K12" s="18">
        <v>0</v>
      </c>
      <c r="L12" s="13">
        <f t="shared" si="3"/>
        <v>850</v>
      </c>
      <c r="M12" s="18">
        <v>850</v>
      </c>
      <c r="N12" s="18">
        <v>0</v>
      </c>
      <c r="O12" s="13">
        <f t="shared" si="4"/>
        <v>840</v>
      </c>
      <c r="P12" s="18">
        <v>840</v>
      </c>
      <c r="Q12" s="18">
        <v>0</v>
      </c>
      <c r="R12" s="13">
        <f t="shared" si="5"/>
        <v>553</v>
      </c>
      <c r="S12" s="18">
        <v>553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490</v>
      </c>
      <c r="AB12" s="18">
        <v>2502</v>
      </c>
      <c r="AC12" s="18">
        <v>380</v>
      </c>
      <c r="AD12" s="13">
        <f t="shared" si="8"/>
        <v>1389</v>
      </c>
      <c r="AE12" s="18">
        <v>1100</v>
      </c>
      <c r="AF12" s="18">
        <v>289</v>
      </c>
      <c r="AG12" s="13">
        <f t="shared" si="9"/>
        <v>110</v>
      </c>
      <c r="AH12" s="18">
        <v>75</v>
      </c>
      <c r="AI12" s="18">
        <v>35</v>
      </c>
      <c r="AJ12" s="13">
        <f t="shared" si="10"/>
        <v>1508</v>
      </c>
      <c r="AK12" s="18">
        <v>1393</v>
      </c>
      <c r="AL12" s="18">
        <v>115</v>
      </c>
      <c r="AM12" s="13">
        <f t="shared" si="11"/>
        <v>1379</v>
      </c>
      <c r="AN12" s="18">
        <v>1210</v>
      </c>
      <c r="AO12" s="18">
        <v>169</v>
      </c>
      <c r="AP12" s="13">
        <f t="shared" si="12"/>
        <v>0</v>
      </c>
      <c r="AQ12" s="18"/>
      <c r="AR12" s="18"/>
      <c r="AS12" s="13">
        <f t="shared" si="13"/>
        <v>40</v>
      </c>
      <c r="AT12" s="18">
        <v>40</v>
      </c>
      <c r="AU12" s="18"/>
      <c r="AV12" s="13">
        <f t="shared" si="14"/>
        <v>0</v>
      </c>
      <c r="AW12" s="18"/>
      <c r="AX12" s="18"/>
      <c r="AY12" s="13">
        <f t="shared" si="15"/>
        <v>0</v>
      </c>
      <c r="AZ12" s="18"/>
      <c r="BA12" s="18"/>
      <c r="BB12" s="19"/>
      <c r="BC12" s="18"/>
      <c r="BD12" s="18"/>
      <c r="BE12" s="18"/>
      <c r="BF12" s="18"/>
      <c r="BG12" s="19">
        <v>520</v>
      </c>
      <c r="BH12" s="18">
        <v>520</v>
      </c>
      <c r="BI12" s="18">
        <v>190</v>
      </c>
      <c r="BJ12" s="18"/>
      <c r="BK12" s="13">
        <f t="shared" si="16"/>
        <v>3233</v>
      </c>
      <c r="BL12" s="18">
        <v>2815</v>
      </c>
      <c r="BM12" s="18">
        <v>418</v>
      </c>
      <c r="BN12" s="18"/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3647</v>
      </c>
      <c r="BZ12" s="18">
        <v>1467</v>
      </c>
      <c r="CA12" s="18">
        <v>50</v>
      </c>
      <c r="CB12" s="18">
        <v>270</v>
      </c>
      <c r="CC12" s="18">
        <v>700</v>
      </c>
      <c r="CD12" s="18">
        <v>1160</v>
      </c>
      <c r="CE12" s="18">
        <v>2</v>
      </c>
      <c r="CF12" s="13">
        <f t="shared" si="19"/>
        <v>844</v>
      </c>
      <c r="CG12" s="18">
        <v>712</v>
      </c>
      <c r="CH12" s="18">
        <v>132</v>
      </c>
      <c r="CI12" s="13">
        <f t="shared" si="20"/>
        <v>0</v>
      </c>
      <c r="CJ12" s="18">
        <v>0</v>
      </c>
      <c r="CK12" s="18">
        <v>0</v>
      </c>
      <c r="CL12" s="13">
        <f t="shared" si="21"/>
        <v>2805</v>
      </c>
      <c r="CM12" s="18">
        <v>2405</v>
      </c>
      <c r="CN12" s="18">
        <v>400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3590</v>
      </c>
      <c r="CS12" s="18">
        <v>740</v>
      </c>
      <c r="CT12" s="18">
        <v>2850</v>
      </c>
      <c r="CU12" s="18"/>
      <c r="CV12" s="20"/>
      <c r="CW12" s="17">
        <f t="shared" si="24"/>
        <v>29077</v>
      </c>
      <c r="CX12" s="13">
        <f t="shared" si="25"/>
        <v>23749</v>
      </c>
      <c r="CY12" s="13">
        <f t="shared" si="26"/>
        <v>5328</v>
      </c>
    </row>
    <row r="13" spans="1:103" ht="31.5" x14ac:dyDescent="0.25">
      <c r="A13" s="12" t="s">
        <v>111</v>
      </c>
      <c r="B13" s="13">
        <f t="shared" si="0"/>
        <v>1140</v>
      </c>
      <c r="C13" s="18">
        <v>1140</v>
      </c>
      <c r="D13" s="18">
        <v>97</v>
      </c>
      <c r="E13" s="18">
        <v>0</v>
      </c>
      <c r="F13" s="13">
        <f t="shared" si="1"/>
        <v>0</v>
      </c>
      <c r="G13" s="18">
        <v>0</v>
      </c>
      <c r="H13" s="18">
        <v>0</v>
      </c>
      <c r="I13" s="13">
        <f t="shared" si="2"/>
        <v>0</v>
      </c>
      <c r="J13" s="18">
        <v>0</v>
      </c>
      <c r="K13" s="18">
        <v>0</v>
      </c>
      <c r="L13" s="13">
        <f t="shared" si="3"/>
        <v>540</v>
      </c>
      <c r="M13" s="18">
        <v>540</v>
      </c>
      <c r="N13" s="18">
        <v>0</v>
      </c>
      <c r="O13" s="13">
        <f t="shared" si="4"/>
        <v>0</v>
      </c>
      <c r="P13" s="18">
        <v>0</v>
      </c>
      <c r="Q13" s="18">
        <v>0</v>
      </c>
      <c r="R13" s="13">
        <f t="shared" si="5"/>
        <v>0</v>
      </c>
      <c r="S13" s="18">
        <v>0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709</v>
      </c>
      <c r="AB13" s="18">
        <v>1503</v>
      </c>
      <c r="AC13" s="18">
        <v>110</v>
      </c>
      <c r="AD13" s="13">
        <f t="shared" si="8"/>
        <v>961</v>
      </c>
      <c r="AE13" s="18">
        <v>786</v>
      </c>
      <c r="AF13" s="18">
        <v>175</v>
      </c>
      <c r="AG13" s="13">
        <f t="shared" si="9"/>
        <v>0</v>
      </c>
      <c r="AH13" s="18">
        <v>0</v>
      </c>
      <c r="AI13" s="18">
        <v>0</v>
      </c>
      <c r="AJ13" s="13">
        <f t="shared" si="10"/>
        <v>751</v>
      </c>
      <c r="AK13" s="18">
        <v>751</v>
      </c>
      <c r="AL13" s="18">
        <v>0</v>
      </c>
      <c r="AM13" s="13">
        <f t="shared" si="11"/>
        <v>433</v>
      </c>
      <c r="AN13" s="18">
        <v>433</v>
      </c>
      <c r="AO13" s="18">
        <v>0</v>
      </c>
      <c r="AP13" s="13">
        <f t="shared" si="12"/>
        <v>0</v>
      </c>
      <c r="AQ13" s="18">
        <v>0</v>
      </c>
      <c r="AR13" s="18">
        <v>0</v>
      </c>
      <c r="AS13" s="13">
        <f t="shared" si="13"/>
        <v>0</v>
      </c>
      <c r="AT13" s="18">
        <v>0</v>
      </c>
      <c r="AU13" s="18">
        <v>0</v>
      </c>
      <c r="AV13" s="13">
        <f t="shared" si="14"/>
        <v>0</v>
      </c>
      <c r="AW13" s="18">
        <v>0</v>
      </c>
      <c r="AX13" s="18">
        <v>0</v>
      </c>
      <c r="AY13" s="13">
        <f t="shared" si="15"/>
        <v>0</v>
      </c>
      <c r="AZ13" s="18">
        <v>0</v>
      </c>
      <c r="BA13" s="18">
        <v>0</v>
      </c>
      <c r="BB13" s="19">
        <v>0</v>
      </c>
      <c r="BC13" s="18">
        <v>0</v>
      </c>
      <c r="BD13" s="18"/>
      <c r="BE13" s="18"/>
      <c r="BF13" s="18">
        <v>0</v>
      </c>
      <c r="BG13" s="19">
        <v>0</v>
      </c>
      <c r="BH13" s="18">
        <v>0</v>
      </c>
      <c r="BI13" s="18"/>
      <c r="BJ13" s="18">
        <v>0</v>
      </c>
      <c r="BK13" s="13">
        <f t="shared" si="16"/>
        <v>1788</v>
      </c>
      <c r="BL13" s="18">
        <v>1720</v>
      </c>
      <c r="BM13" s="18">
        <v>68</v>
      </c>
      <c r="BN13" s="18">
        <v>0</v>
      </c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2135</v>
      </c>
      <c r="BZ13" s="18">
        <v>1065</v>
      </c>
      <c r="CA13" s="18">
        <v>0</v>
      </c>
      <c r="CB13" s="18">
        <v>140</v>
      </c>
      <c r="CC13" s="18">
        <v>549</v>
      </c>
      <c r="CD13" s="18">
        <v>381</v>
      </c>
      <c r="CE13" s="18">
        <v>0</v>
      </c>
      <c r="CF13" s="13">
        <f t="shared" si="19"/>
        <v>0</v>
      </c>
      <c r="CG13" s="18">
        <v>0</v>
      </c>
      <c r="CH13" s="18">
        <v>0</v>
      </c>
      <c r="CI13" s="13">
        <f t="shared" si="20"/>
        <v>0</v>
      </c>
      <c r="CJ13" s="18">
        <v>0</v>
      </c>
      <c r="CK13" s="18">
        <v>0</v>
      </c>
      <c r="CL13" s="13">
        <f t="shared" si="21"/>
        <v>1048</v>
      </c>
      <c r="CM13" s="18">
        <v>1048</v>
      </c>
      <c r="CN13" s="18">
        <v>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1893</v>
      </c>
      <c r="CS13" s="18">
        <v>602</v>
      </c>
      <c r="CT13" s="18">
        <v>1291</v>
      </c>
      <c r="CU13" s="18">
        <v>0</v>
      </c>
      <c r="CV13" s="20"/>
      <c r="CW13" s="17">
        <f t="shared" si="24"/>
        <v>13011</v>
      </c>
      <c r="CX13" s="13">
        <f t="shared" si="25"/>
        <v>10658</v>
      </c>
      <c r="CY13" s="13">
        <f t="shared" si="26"/>
        <v>2353</v>
      </c>
    </row>
    <row r="14" spans="1:103" ht="31.5" x14ac:dyDescent="0.25">
      <c r="A14" s="12" t="s">
        <v>112</v>
      </c>
      <c r="B14" s="13">
        <f t="shared" si="0"/>
        <v>0</v>
      </c>
      <c r="C14" s="18">
        <v>0</v>
      </c>
      <c r="D14" s="18"/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0</v>
      </c>
      <c r="M14" s="18">
        <v>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105</v>
      </c>
      <c r="AB14" s="18">
        <v>345</v>
      </c>
      <c r="AC14" s="18">
        <v>0</v>
      </c>
      <c r="AD14" s="13">
        <f t="shared" si="8"/>
        <v>0</v>
      </c>
      <c r="AE14" s="18">
        <v>0</v>
      </c>
      <c r="AF14" s="18">
        <v>0</v>
      </c>
      <c r="AG14" s="13">
        <f t="shared" si="9"/>
        <v>0</v>
      </c>
      <c r="AH14" s="18">
        <v>0</v>
      </c>
      <c r="AI14" s="18">
        <v>0</v>
      </c>
      <c r="AJ14" s="13">
        <f t="shared" si="10"/>
        <v>0</v>
      </c>
      <c r="AK14" s="18">
        <v>0</v>
      </c>
      <c r="AL14" s="18">
        <v>0</v>
      </c>
      <c r="AM14" s="13">
        <f t="shared" si="11"/>
        <v>0</v>
      </c>
      <c r="AN14" s="18">
        <v>0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9">
        <v>0</v>
      </c>
      <c r="BC14" s="18">
        <v>0</v>
      </c>
      <c r="BD14" s="18"/>
      <c r="BE14" s="18"/>
      <c r="BF14" s="18">
        <v>0</v>
      </c>
      <c r="BG14" s="19">
        <v>0</v>
      </c>
      <c r="BH14" s="18">
        <v>0</v>
      </c>
      <c r="BI14" s="18"/>
      <c r="BJ14" s="18">
        <v>0</v>
      </c>
      <c r="BK14" s="13">
        <f t="shared" si="16"/>
        <v>135</v>
      </c>
      <c r="BL14" s="18">
        <v>135</v>
      </c>
      <c r="BM14" s="18">
        <v>0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92</v>
      </c>
      <c r="BZ14" s="18">
        <v>46</v>
      </c>
      <c r="CA14" s="18">
        <v>0</v>
      </c>
      <c r="CB14" s="18">
        <v>0</v>
      </c>
      <c r="CC14" s="18">
        <v>46</v>
      </c>
      <c r="CD14" s="18">
        <v>0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0</v>
      </c>
      <c r="CM14" s="18">
        <v>0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0</v>
      </c>
      <c r="CS14" s="18">
        <v>0</v>
      </c>
      <c r="CT14" s="18">
        <v>0</v>
      </c>
      <c r="CU14" s="18">
        <v>0</v>
      </c>
      <c r="CV14" s="20"/>
      <c r="CW14" s="17">
        <f t="shared" si="24"/>
        <v>677</v>
      </c>
      <c r="CX14" s="13">
        <f t="shared" si="25"/>
        <v>572</v>
      </c>
      <c r="CY14" s="13">
        <f t="shared" si="26"/>
        <v>105</v>
      </c>
    </row>
    <row r="15" spans="1:103" ht="33" customHeight="1" x14ac:dyDescent="0.25">
      <c r="A15" s="12" t="s">
        <v>113</v>
      </c>
      <c r="B15" s="13">
        <f t="shared" si="0"/>
        <v>818</v>
      </c>
      <c r="C15" s="18">
        <v>818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496</v>
      </c>
      <c r="AB15" s="18">
        <v>1636</v>
      </c>
      <c r="AC15" s="18">
        <v>154</v>
      </c>
      <c r="AD15" s="13">
        <f t="shared" si="8"/>
        <v>763</v>
      </c>
      <c r="AE15" s="18">
        <v>673</v>
      </c>
      <c r="AF15" s="18">
        <v>90</v>
      </c>
      <c r="AG15" s="13">
        <f t="shared" si="9"/>
        <v>0</v>
      </c>
      <c r="AH15" s="18">
        <v>0</v>
      </c>
      <c r="AI15" s="18">
        <v>0</v>
      </c>
      <c r="AJ15" s="13">
        <f t="shared" si="10"/>
        <v>530</v>
      </c>
      <c r="AK15" s="18">
        <v>530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9">
        <v>0</v>
      </c>
      <c r="BC15" s="18">
        <v>0</v>
      </c>
      <c r="BD15" s="18"/>
      <c r="BE15" s="18"/>
      <c r="BF15" s="18">
        <v>0</v>
      </c>
      <c r="BG15" s="19">
        <v>0</v>
      </c>
      <c r="BH15" s="18">
        <v>0</v>
      </c>
      <c r="BI15" s="18"/>
      <c r="BJ15" s="18">
        <v>0</v>
      </c>
      <c r="BK15" s="13">
        <f t="shared" si="16"/>
        <v>1740</v>
      </c>
      <c r="BL15" s="18">
        <v>1672</v>
      </c>
      <c r="BM15" s="18">
        <v>68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1231</v>
      </c>
      <c r="BZ15" s="18">
        <v>414</v>
      </c>
      <c r="CA15" s="18">
        <v>30</v>
      </c>
      <c r="CB15" s="18">
        <v>0</v>
      </c>
      <c r="CC15" s="18">
        <v>352</v>
      </c>
      <c r="CD15" s="18">
        <v>435</v>
      </c>
      <c r="CE15" s="18">
        <v>1</v>
      </c>
      <c r="CF15" s="13">
        <f t="shared" si="19"/>
        <v>487</v>
      </c>
      <c r="CG15" s="18">
        <v>407</v>
      </c>
      <c r="CH15" s="18">
        <v>80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839</v>
      </c>
      <c r="CM15" s="18">
        <v>839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1810</v>
      </c>
      <c r="CS15" s="18">
        <v>1135</v>
      </c>
      <c r="CT15" s="18">
        <v>675</v>
      </c>
      <c r="CU15" s="18">
        <v>0</v>
      </c>
      <c r="CV15" s="20"/>
      <c r="CW15" s="17">
        <f t="shared" si="24"/>
        <v>10505</v>
      </c>
      <c r="CX15" s="13">
        <f t="shared" si="25"/>
        <v>8912</v>
      </c>
      <c r="CY15" s="13">
        <f t="shared" si="26"/>
        <v>1593</v>
      </c>
    </row>
    <row r="16" spans="1:103" ht="31.5" x14ac:dyDescent="0.25">
      <c r="A16" s="12" t="s">
        <v>114</v>
      </c>
      <c r="B16" s="13">
        <f t="shared" si="0"/>
        <v>0</v>
      </c>
      <c r="C16" s="18">
        <v>0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76</v>
      </c>
      <c r="AB16" s="18">
        <v>290</v>
      </c>
      <c r="AC16" s="18">
        <v>0</v>
      </c>
      <c r="AD16" s="13">
        <f t="shared" si="8"/>
        <v>0</v>
      </c>
      <c r="AE16" s="18">
        <v>0</v>
      </c>
      <c r="AF16" s="18">
        <v>0</v>
      </c>
      <c r="AG16" s="13">
        <f t="shared" si="9"/>
        <v>0</v>
      </c>
      <c r="AH16" s="18">
        <v>0</v>
      </c>
      <c r="AI16" s="18">
        <v>0</v>
      </c>
      <c r="AJ16" s="13">
        <f t="shared" si="10"/>
        <v>0</v>
      </c>
      <c r="AK16" s="18">
        <v>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9">
        <v>0</v>
      </c>
      <c r="BC16" s="18">
        <v>0</v>
      </c>
      <c r="BD16" s="18"/>
      <c r="BE16" s="18"/>
      <c r="BF16" s="18">
        <v>0</v>
      </c>
      <c r="BG16" s="19">
        <v>0</v>
      </c>
      <c r="BH16" s="18">
        <v>0</v>
      </c>
      <c r="BI16" s="18"/>
      <c r="BJ16" s="18">
        <v>0</v>
      </c>
      <c r="BK16" s="13">
        <f t="shared" si="16"/>
        <v>221</v>
      </c>
      <c r="BL16" s="18">
        <v>221</v>
      </c>
      <c r="BM16" s="18">
        <v>0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36</v>
      </c>
      <c r="BZ16" s="18">
        <v>36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3">
        <f t="shared" si="19"/>
        <v>0</v>
      </c>
      <c r="CG16" s="18">
        <v>0</v>
      </c>
      <c r="CH16" s="18">
        <v>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0</v>
      </c>
      <c r="CM16" s="18">
        <v>0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0</v>
      </c>
      <c r="CS16" s="18">
        <v>0</v>
      </c>
      <c r="CT16" s="18">
        <v>0</v>
      </c>
      <c r="CU16" s="18">
        <v>0</v>
      </c>
      <c r="CV16" s="20"/>
      <c r="CW16" s="17">
        <f t="shared" si="24"/>
        <v>623</v>
      </c>
      <c r="CX16" s="13">
        <f t="shared" si="25"/>
        <v>547</v>
      </c>
      <c r="CY16" s="13">
        <f t="shared" si="26"/>
        <v>76</v>
      </c>
    </row>
    <row r="17" spans="1:103" ht="31.5" x14ac:dyDescent="0.25">
      <c r="A17" s="12" t="s">
        <v>115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295</v>
      </c>
      <c r="AB17" s="18">
        <v>658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9">
        <v>0</v>
      </c>
      <c r="BC17" s="18">
        <v>0</v>
      </c>
      <c r="BD17" s="18"/>
      <c r="BE17" s="18"/>
      <c r="BF17" s="18">
        <v>0</v>
      </c>
      <c r="BG17" s="19">
        <v>0</v>
      </c>
      <c r="BH17" s="18">
        <v>0</v>
      </c>
      <c r="BI17" s="18"/>
      <c r="BJ17" s="18">
        <v>0</v>
      </c>
      <c r="BK17" s="13">
        <f t="shared" si="16"/>
        <v>265</v>
      </c>
      <c r="BL17" s="18">
        <v>265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140</v>
      </c>
      <c r="BZ17" s="18">
        <v>140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316</v>
      </c>
      <c r="CS17" s="18">
        <v>158</v>
      </c>
      <c r="CT17" s="18">
        <v>158</v>
      </c>
      <c r="CU17" s="18">
        <v>0</v>
      </c>
      <c r="CV17" s="20"/>
      <c r="CW17" s="17">
        <f t="shared" si="24"/>
        <v>1674</v>
      </c>
      <c r="CX17" s="13">
        <f t="shared" si="25"/>
        <v>1221</v>
      </c>
      <c r="CY17" s="13">
        <f t="shared" si="26"/>
        <v>453</v>
      </c>
    </row>
    <row r="18" spans="1:103" ht="31.5" x14ac:dyDescent="0.25">
      <c r="A18" s="12" t="s">
        <v>116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204</v>
      </c>
      <c r="AB18" s="18">
        <v>411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9">
        <v>0</v>
      </c>
      <c r="BC18" s="18">
        <v>0</v>
      </c>
      <c r="BD18" s="18"/>
      <c r="BE18" s="18"/>
      <c r="BF18" s="18">
        <v>0</v>
      </c>
      <c r="BG18" s="19">
        <v>0</v>
      </c>
      <c r="BH18" s="18">
        <v>0</v>
      </c>
      <c r="BI18" s="18"/>
      <c r="BJ18" s="18">
        <v>0</v>
      </c>
      <c r="BK18" s="13">
        <f t="shared" si="16"/>
        <v>240</v>
      </c>
      <c r="BL18" s="18">
        <v>240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81</v>
      </c>
      <c r="BZ18" s="18">
        <v>81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0</v>
      </c>
      <c r="CS18" s="18">
        <v>0</v>
      </c>
      <c r="CT18" s="18">
        <v>0</v>
      </c>
      <c r="CU18" s="18">
        <v>0</v>
      </c>
      <c r="CV18" s="20"/>
      <c r="CW18" s="17">
        <f t="shared" si="24"/>
        <v>936</v>
      </c>
      <c r="CX18" s="13">
        <f t="shared" si="25"/>
        <v>732</v>
      </c>
      <c r="CY18" s="13">
        <f t="shared" si="26"/>
        <v>204</v>
      </c>
    </row>
    <row r="19" spans="1:103" ht="31.5" x14ac:dyDescent="0.25">
      <c r="A19" s="12" t="s">
        <v>117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177</v>
      </c>
      <c r="AB19" s="18">
        <v>427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9">
        <v>0</v>
      </c>
      <c r="BC19" s="18">
        <v>0</v>
      </c>
      <c r="BD19" s="18"/>
      <c r="BE19" s="18"/>
      <c r="BF19" s="18">
        <v>0</v>
      </c>
      <c r="BG19" s="19">
        <v>0</v>
      </c>
      <c r="BH19" s="18">
        <v>0</v>
      </c>
      <c r="BI19" s="18"/>
      <c r="BJ19" s="18">
        <v>0</v>
      </c>
      <c r="BK19" s="13">
        <f t="shared" si="16"/>
        <v>306</v>
      </c>
      <c r="BL19" s="18">
        <v>306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46</v>
      </c>
      <c r="BZ19" s="18">
        <v>46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216</v>
      </c>
      <c r="CS19" s="18">
        <v>90</v>
      </c>
      <c r="CT19" s="18">
        <v>126</v>
      </c>
      <c r="CU19" s="18">
        <v>0</v>
      </c>
      <c r="CV19" s="20"/>
      <c r="CW19" s="17">
        <f t="shared" si="24"/>
        <v>1172</v>
      </c>
      <c r="CX19" s="13">
        <f t="shared" si="25"/>
        <v>869</v>
      </c>
      <c r="CY19" s="13">
        <f t="shared" si="26"/>
        <v>303</v>
      </c>
    </row>
    <row r="20" spans="1:103" ht="31.5" x14ac:dyDescent="0.25">
      <c r="A20" s="12" t="s">
        <v>118</v>
      </c>
      <c r="B20" s="13">
        <f t="shared" si="0"/>
        <v>465</v>
      </c>
      <c r="C20" s="18">
        <v>465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528</v>
      </c>
      <c r="AB20" s="18">
        <v>779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9">
        <v>0</v>
      </c>
      <c r="BC20" s="18">
        <v>0</v>
      </c>
      <c r="BD20" s="18"/>
      <c r="BE20" s="18"/>
      <c r="BF20" s="18">
        <v>0</v>
      </c>
      <c r="BG20" s="19">
        <v>0</v>
      </c>
      <c r="BH20" s="18">
        <v>0</v>
      </c>
      <c r="BI20" s="18"/>
      <c r="BJ20" s="18">
        <v>0</v>
      </c>
      <c r="BK20" s="13">
        <f t="shared" si="16"/>
        <v>742</v>
      </c>
      <c r="BL20" s="18">
        <v>742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718</v>
      </c>
      <c r="BZ20" s="18">
        <v>242</v>
      </c>
      <c r="CA20" s="18">
        <v>0</v>
      </c>
      <c r="CB20" s="18">
        <v>168</v>
      </c>
      <c r="CC20" s="18">
        <v>168</v>
      </c>
      <c r="CD20" s="18">
        <v>140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412</v>
      </c>
      <c r="CM20" s="18">
        <v>412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0</v>
      </c>
      <c r="CS20" s="18">
        <v>0</v>
      </c>
      <c r="CT20" s="18">
        <v>0</v>
      </c>
      <c r="CU20" s="18">
        <v>0</v>
      </c>
      <c r="CV20" s="20"/>
      <c r="CW20" s="17">
        <f t="shared" si="24"/>
        <v>3644</v>
      </c>
      <c r="CX20" s="13">
        <f t="shared" si="25"/>
        <v>3116</v>
      </c>
      <c r="CY20" s="13">
        <f t="shared" si="26"/>
        <v>528</v>
      </c>
    </row>
    <row r="21" spans="1:103" ht="31.5" x14ac:dyDescent="0.25">
      <c r="A21" s="12" t="s">
        <v>119</v>
      </c>
      <c r="B21" s="13">
        <f t="shared" si="0"/>
        <v>0</v>
      </c>
      <c r="C21" s="18">
        <v>0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76</v>
      </c>
      <c r="AB21" s="18">
        <v>357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9">
        <v>0</v>
      </c>
      <c r="BC21" s="18">
        <v>0</v>
      </c>
      <c r="BD21" s="18"/>
      <c r="BE21" s="18"/>
      <c r="BF21" s="18">
        <v>0</v>
      </c>
      <c r="BG21" s="19">
        <v>0</v>
      </c>
      <c r="BH21" s="18">
        <v>0</v>
      </c>
      <c r="BI21" s="18"/>
      <c r="BJ21" s="18">
        <v>0</v>
      </c>
      <c r="BK21" s="13">
        <f t="shared" si="16"/>
        <v>318</v>
      </c>
      <c r="BL21" s="18">
        <v>318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96</v>
      </c>
      <c r="BZ21" s="18">
        <v>48</v>
      </c>
      <c r="CA21" s="18">
        <v>0</v>
      </c>
      <c r="CB21" s="18">
        <v>48</v>
      </c>
      <c r="CC21" s="18">
        <v>0</v>
      </c>
      <c r="CD21" s="18">
        <v>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0</v>
      </c>
      <c r="CM21" s="18">
        <v>0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126</v>
      </c>
      <c r="CS21" s="18">
        <v>89</v>
      </c>
      <c r="CT21" s="18">
        <v>37</v>
      </c>
      <c r="CU21" s="18">
        <v>0</v>
      </c>
      <c r="CV21" s="20"/>
      <c r="CW21" s="17">
        <f t="shared" si="24"/>
        <v>973</v>
      </c>
      <c r="CX21" s="13">
        <f t="shared" si="25"/>
        <v>860</v>
      </c>
      <c r="CY21" s="13">
        <f t="shared" si="26"/>
        <v>113</v>
      </c>
    </row>
    <row r="22" spans="1:103" ht="31.5" x14ac:dyDescent="0.25">
      <c r="A22" s="12" t="s">
        <v>120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383</v>
      </c>
      <c r="AB22" s="18">
        <v>799</v>
      </c>
      <c r="AC22" s="18">
        <v>0</v>
      </c>
      <c r="AD22" s="13">
        <f t="shared" si="8"/>
        <v>373</v>
      </c>
      <c r="AE22" s="18">
        <v>373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9">
        <v>0</v>
      </c>
      <c r="BC22" s="18">
        <v>0</v>
      </c>
      <c r="BD22" s="18"/>
      <c r="BE22" s="18"/>
      <c r="BF22" s="18">
        <v>0</v>
      </c>
      <c r="BG22" s="19">
        <v>0</v>
      </c>
      <c r="BH22" s="18">
        <v>0</v>
      </c>
      <c r="BI22" s="18"/>
      <c r="BJ22" s="18">
        <v>0</v>
      </c>
      <c r="BK22" s="13">
        <f t="shared" si="16"/>
        <v>682</v>
      </c>
      <c r="BL22" s="18">
        <v>682</v>
      </c>
      <c r="BM22" s="18">
        <v>0</v>
      </c>
      <c r="BN22" s="18"/>
      <c r="BO22" s="18"/>
      <c r="BP22" s="13">
        <f t="shared" si="17"/>
        <v>0</v>
      </c>
      <c r="BQ22" s="19"/>
      <c r="BR22" s="19"/>
      <c r="BS22" s="19"/>
      <c r="BT22" s="19"/>
      <c r="BU22" s="19"/>
      <c r="BV22" s="19"/>
      <c r="BW22" s="18"/>
      <c r="BX22" s="18"/>
      <c r="BY22" s="13">
        <f t="shared" si="18"/>
        <v>343</v>
      </c>
      <c r="BZ22" s="18">
        <v>225</v>
      </c>
      <c r="CA22" s="18"/>
      <c r="CB22" s="18"/>
      <c r="CC22" s="18">
        <v>118</v>
      </c>
      <c r="CD22" s="18"/>
      <c r="CE22" s="18"/>
      <c r="CF22" s="13">
        <f t="shared" si="19"/>
        <v>0</v>
      </c>
      <c r="CG22" s="18"/>
      <c r="CH22" s="18"/>
      <c r="CI22" s="13">
        <f t="shared" si="20"/>
        <v>0</v>
      </c>
      <c r="CJ22" s="18"/>
      <c r="CK22" s="18"/>
      <c r="CL22" s="13">
        <f t="shared" si="21"/>
        <v>0</v>
      </c>
      <c r="CM22" s="18"/>
      <c r="CN22" s="18"/>
      <c r="CO22" s="13">
        <f t="shared" si="22"/>
        <v>0</v>
      </c>
      <c r="CP22" s="18"/>
      <c r="CQ22" s="18"/>
      <c r="CR22" s="13">
        <f t="shared" si="23"/>
        <v>0</v>
      </c>
      <c r="CS22" s="18"/>
      <c r="CT22" s="18"/>
      <c r="CU22" s="18"/>
      <c r="CV22" s="20"/>
      <c r="CW22" s="17">
        <f t="shared" si="24"/>
        <v>2580</v>
      </c>
      <c r="CX22" s="13">
        <f t="shared" si="25"/>
        <v>2197</v>
      </c>
      <c r="CY22" s="13">
        <f t="shared" si="26"/>
        <v>383</v>
      </c>
    </row>
    <row r="23" spans="1:103" ht="31.5" x14ac:dyDescent="0.25">
      <c r="A23" s="12" t="s">
        <v>121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388</v>
      </c>
      <c r="AB23" s="18">
        <v>793</v>
      </c>
      <c r="AC23" s="18">
        <v>0</v>
      </c>
      <c r="AD23" s="13">
        <f t="shared" si="8"/>
        <v>0</v>
      </c>
      <c r="AE23" s="18">
        <v>0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9">
        <v>0</v>
      </c>
      <c r="BC23" s="18">
        <v>0</v>
      </c>
      <c r="BD23" s="18"/>
      <c r="BE23" s="18"/>
      <c r="BF23" s="18">
        <v>0</v>
      </c>
      <c r="BG23" s="19">
        <v>0</v>
      </c>
      <c r="BH23" s="18">
        <v>0</v>
      </c>
      <c r="BI23" s="18"/>
      <c r="BJ23" s="18">
        <v>0</v>
      </c>
      <c r="BK23" s="13">
        <f t="shared" si="16"/>
        <v>742</v>
      </c>
      <c r="BL23" s="18">
        <v>725</v>
      </c>
      <c r="BM23" s="18">
        <v>17</v>
      </c>
      <c r="BN23" s="18">
        <v>0</v>
      </c>
      <c r="BO23" s="18">
        <v>0</v>
      </c>
      <c r="BP23" s="13">
        <f t="shared" si="17"/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8">
        <v>0</v>
      </c>
      <c r="BX23" s="18">
        <v>0</v>
      </c>
      <c r="BY23" s="13">
        <f t="shared" si="18"/>
        <v>403</v>
      </c>
      <c r="BZ23" s="18">
        <v>353</v>
      </c>
      <c r="CA23" s="18">
        <v>0</v>
      </c>
      <c r="CB23" s="18">
        <v>47</v>
      </c>
      <c r="CC23" s="18">
        <v>0</v>
      </c>
      <c r="CD23" s="18">
        <v>3</v>
      </c>
      <c r="CE23" s="18">
        <v>0</v>
      </c>
      <c r="CF23" s="13">
        <f t="shared" si="19"/>
        <v>0</v>
      </c>
      <c r="CG23" s="18">
        <v>0</v>
      </c>
      <c r="CH23" s="18">
        <v>0</v>
      </c>
      <c r="CI23" s="13">
        <f t="shared" si="20"/>
        <v>0</v>
      </c>
      <c r="CJ23" s="18">
        <v>0</v>
      </c>
      <c r="CK23" s="18">
        <v>0</v>
      </c>
      <c r="CL23" s="13">
        <f t="shared" si="21"/>
        <v>0</v>
      </c>
      <c r="CM23" s="18">
        <v>0</v>
      </c>
      <c r="CN23" s="18">
        <v>0</v>
      </c>
      <c r="CO23" s="13">
        <f t="shared" si="22"/>
        <v>0</v>
      </c>
      <c r="CP23" s="18">
        <v>0</v>
      </c>
      <c r="CQ23" s="18">
        <v>0</v>
      </c>
      <c r="CR23" s="13">
        <f t="shared" si="23"/>
        <v>606</v>
      </c>
      <c r="CS23" s="18">
        <v>310</v>
      </c>
      <c r="CT23" s="18">
        <v>296</v>
      </c>
      <c r="CU23" s="18">
        <v>0</v>
      </c>
      <c r="CV23" s="20"/>
      <c r="CW23" s="17">
        <f t="shared" si="24"/>
        <v>2932</v>
      </c>
      <c r="CX23" s="13">
        <f t="shared" si="25"/>
        <v>2231</v>
      </c>
      <c r="CY23" s="13">
        <f t="shared" si="26"/>
        <v>701</v>
      </c>
    </row>
    <row r="24" spans="1:103" ht="31.5" x14ac:dyDescent="0.25">
      <c r="A24" s="12" t="s">
        <v>122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170</v>
      </c>
      <c r="AB24" s="18">
        <v>1226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9">
        <v>0</v>
      </c>
      <c r="BC24" s="18">
        <v>0</v>
      </c>
      <c r="BD24" s="18"/>
      <c r="BE24" s="18"/>
      <c r="BF24" s="18">
        <v>0</v>
      </c>
      <c r="BG24" s="19">
        <v>0</v>
      </c>
      <c r="BH24" s="18">
        <v>0</v>
      </c>
      <c r="BI24" s="18"/>
      <c r="BJ24" s="18">
        <v>0</v>
      </c>
      <c r="BK24" s="13">
        <f t="shared" si="16"/>
        <v>550</v>
      </c>
      <c r="BL24" s="18">
        <v>550</v>
      </c>
      <c r="BM24" s="18">
        <v>0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388</v>
      </c>
      <c r="BZ24" s="18">
        <v>242</v>
      </c>
      <c r="CA24" s="18">
        <v>0</v>
      </c>
      <c r="CB24" s="18">
        <v>91</v>
      </c>
      <c r="CC24" s="18">
        <v>47</v>
      </c>
      <c r="CD24" s="18">
        <v>8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243</v>
      </c>
      <c r="CS24" s="18">
        <v>160</v>
      </c>
      <c r="CT24" s="18">
        <v>83</v>
      </c>
      <c r="CU24" s="18">
        <v>0</v>
      </c>
      <c r="CV24" s="20"/>
      <c r="CW24" s="17">
        <f t="shared" si="24"/>
        <v>2577</v>
      </c>
      <c r="CX24" s="13">
        <f t="shared" si="25"/>
        <v>2324</v>
      </c>
      <c r="CY24" s="13">
        <f t="shared" si="26"/>
        <v>253</v>
      </c>
    </row>
    <row r="25" spans="1:103" ht="31.5" x14ac:dyDescent="0.25">
      <c r="A25" s="12" t="s">
        <v>123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157</v>
      </c>
      <c r="AB25" s="18">
        <v>341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9">
        <v>0</v>
      </c>
      <c r="BC25" s="18">
        <v>0</v>
      </c>
      <c r="BD25" s="18"/>
      <c r="BE25" s="18"/>
      <c r="BF25" s="18">
        <v>0</v>
      </c>
      <c r="BG25" s="19">
        <v>0</v>
      </c>
      <c r="BH25" s="18">
        <v>0</v>
      </c>
      <c r="BI25" s="18"/>
      <c r="BJ25" s="18">
        <v>0</v>
      </c>
      <c r="BK25" s="13">
        <f t="shared" si="16"/>
        <v>279</v>
      </c>
      <c r="BL25" s="18">
        <v>279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105</v>
      </c>
      <c r="BZ25" s="18">
        <v>69</v>
      </c>
      <c r="CA25" s="18">
        <v>0</v>
      </c>
      <c r="CB25" s="18">
        <v>0</v>
      </c>
      <c r="CC25" s="18">
        <v>36</v>
      </c>
      <c r="CD25" s="18">
        <v>0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0</v>
      </c>
      <c r="CS25" s="18">
        <v>0</v>
      </c>
      <c r="CT25" s="18">
        <v>0</v>
      </c>
      <c r="CU25" s="18">
        <v>0</v>
      </c>
      <c r="CV25" s="20"/>
      <c r="CW25" s="17">
        <f t="shared" si="24"/>
        <v>882</v>
      </c>
      <c r="CX25" s="13">
        <f t="shared" si="25"/>
        <v>725</v>
      </c>
      <c r="CY25" s="13">
        <f t="shared" si="26"/>
        <v>157</v>
      </c>
    </row>
    <row r="26" spans="1:103" ht="31.5" x14ac:dyDescent="0.25">
      <c r="A26" s="12" t="s">
        <v>124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95</v>
      </c>
      <c r="AB26" s="18">
        <v>610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9">
        <v>0</v>
      </c>
      <c r="BC26" s="18">
        <v>0</v>
      </c>
      <c r="BD26" s="18"/>
      <c r="BE26" s="18"/>
      <c r="BF26" s="18">
        <v>0</v>
      </c>
      <c r="BG26" s="19">
        <v>0</v>
      </c>
      <c r="BH26" s="18">
        <v>0</v>
      </c>
      <c r="BI26" s="18"/>
      <c r="BJ26" s="18">
        <v>0</v>
      </c>
      <c r="BK26" s="13">
        <f t="shared" si="16"/>
        <v>405</v>
      </c>
      <c r="BL26" s="18">
        <v>405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152</v>
      </c>
      <c r="BZ26" s="18">
        <v>77</v>
      </c>
      <c r="CA26" s="18">
        <v>0</v>
      </c>
      <c r="CB26" s="18">
        <v>37</v>
      </c>
      <c r="CC26" s="18">
        <v>38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282</v>
      </c>
      <c r="CS26" s="18">
        <v>113</v>
      </c>
      <c r="CT26" s="18">
        <v>169</v>
      </c>
      <c r="CU26" s="18">
        <v>0</v>
      </c>
      <c r="CV26" s="20"/>
      <c r="CW26" s="17">
        <f t="shared" si="24"/>
        <v>1544</v>
      </c>
      <c r="CX26" s="13">
        <f t="shared" si="25"/>
        <v>1280</v>
      </c>
      <c r="CY26" s="13">
        <f t="shared" si="26"/>
        <v>264</v>
      </c>
    </row>
    <row r="27" spans="1:103" ht="31.5" x14ac:dyDescent="0.25">
      <c r="A27" s="12" t="s">
        <v>125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298</v>
      </c>
      <c r="AB27" s="18">
        <v>1207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9">
        <v>0</v>
      </c>
      <c r="BC27" s="18">
        <v>0</v>
      </c>
      <c r="BD27" s="18"/>
      <c r="BE27" s="18"/>
      <c r="BF27" s="18">
        <v>0</v>
      </c>
      <c r="BG27" s="19">
        <v>0</v>
      </c>
      <c r="BH27" s="18">
        <v>0</v>
      </c>
      <c r="BI27" s="18"/>
      <c r="BJ27" s="18">
        <v>0</v>
      </c>
      <c r="BK27" s="13">
        <f t="shared" si="16"/>
        <v>720</v>
      </c>
      <c r="BL27" s="18">
        <v>720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375</v>
      </c>
      <c r="BZ27" s="18">
        <v>272</v>
      </c>
      <c r="CA27" s="18">
        <v>0</v>
      </c>
      <c r="CB27" s="18">
        <v>103</v>
      </c>
      <c r="CC27" s="18">
        <v>0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798</v>
      </c>
      <c r="CS27" s="18">
        <v>308</v>
      </c>
      <c r="CT27" s="18">
        <v>490</v>
      </c>
      <c r="CU27" s="18">
        <v>0</v>
      </c>
      <c r="CV27" s="20"/>
      <c r="CW27" s="17">
        <f t="shared" si="24"/>
        <v>3398</v>
      </c>
      <c r="CX27" s="13">
        <f t="shared" si="25"/>
        <v>2610</v>
      </c>
      <c r="CY27" s="13">
        <f t="shared" si="26"/>
        <v>788</v>
      </c>
    </row>
    <row r="28" spans="1:103" ht="31.5" x14ac:dyDescent="0.25">
      <c r="A28" s="12" t="s">
        <v>126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89</v>
      </c>
      <c r="AB28" s="18">
        <v>648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9">
        <v>0</v>
      </c>
      <c r="BC28" s="18">
        <v>0</v>
      </c>
      <c r="BD28" s="18"/>
      <c r="BE28" s="18"/>
      <c r="BF28" s="18">
        <v>0</v>
      </c>
      <c r="BG28" s="19">
        <v>0</v>
      </c>
      <c r="BH28" s="18">
        <v>0</v>
      </c>
      <c r="BI28" s="18"/>
      <c r="BJ28" s="18">
        <v>0</v>
      </c>
      <c r="BK28" s="13">
        <f t="shared" si="16"/>
        <v>0</v>
      </c>
      <c r="BL28" s="18">
        <v>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16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0</v>
      </c>
      <c r="CS28" s="18">
        <v>0</v>
      </c>
      <c r="CT28" s="18">
        <v>0</v>
      </c>
      <c r="CU28" s="18">
        <v>0</v>
      </c>
      <c r="CV28" s="20"/>
      <c r="CW28" s="17">
        <f t="shared" si="24"/>
        <v>753</v>
      </c>
      <c r="CX28" s="13">
        <f t="shared" si="25"/>
        <v>664</v>
      </c>
      <c r="CY28" s="13">
        <f t="shared" si="26"/>
        <v>89</v>
      </c>
    </row>
    <row r="29" spans="1:103" ht="31.5" x14ac:dyDescent="0.25">
      <c r="A29" s="12" t="s">
        <v>127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v>335</v>
      </c>
      <c r="AB29" s="18">
        <v>917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9">
        <v>0</v>
      </c>
      <c r="BC29" s="18">
        <v>0</v>
      </c>
      <c r="BD29" s="18"/>
      <c r="BE29" s="18"/>
      <c r="BF29" s="18">
        <v>0</v>
      </c>
      <c r="BG29" s="19">
        <v>0</v>
      </c>
      <c r="BH29" s="18">
        <v>0</v>
      </c>
      <c r="BI29" s="18"/>
      <c r="BJ29" s="18">
        <v>0</v>
      </c>
      <c r="BK29" s="13">
        <f t="shared" si="16"/>
        <v>500</v>
      </c>
      <c r="BL29" s="18">
        <v>465</v>
      </c>
      <c r="BM29" s="18">
        <v>35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307</v>
      </c>
      <c r="BZ29" s="18">
        <v>165</v>
      </c>
      <c r="CA29" s="18">
        <v>0</v>
      </c>
      <c r="CB29" s="18">
        <v>46</v>
      </c>
      <c r="CC29" s="18">
        <v>91</v>
      </c>
      <c r="CD29" s="18">
        <v>5</v>
      </c>
      <c r="CE29" s="18"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340</v>
      </c>
      <c r="CS29" s="18">
        <v>170</v>
      </c>
      <c r="CT29" s="18">
        <v>170</v>
      </c>
      <c r="CU29" s="18">
        <v>0</v>
      </c>
      <c r="CV29" s="20"/>
      <c r="CW29" s="17">
        <f t="shared" si="24"/>
        <v>2399</v>
      </c>
      <c r="CX29" s="13">
        <f t="shared" si="25"/>
        <v>1859</v>
      </c>
      <c r="CY29" s="13">
        <f t="shared" si="26"/>
        <v>540</v>
      </c>
    </row>
    <row r="30" spans="1:103" ht="31.5" x14ac:dyDescent="0.25">
      <c r="A30" s="12" t="s">
        <v>128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205</v>
      </c>
      <c r="AB30" s="18">
        <v>584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9">
        <v>0</v>
      </c>
      <c r="BC30" s="18">
        <v>0</v>
      </c>
      <c r="BD30" s="18"/>
      <c r="BE30" s="18"/>
      <c r="BF30" s="18">
        <v>0</v>
      </c>
      <c r="BG30" s="19">
        <v>0</v>
      </c>
      <c r="BH30" s="18">
        <v>0</v>
      </c>
      <c r="BI30" s="18"/>
      <c r="BJ30" s="18">
        <v>0</v>
      </c>
      <c r="BK30" s="13">
        <f t="shared" si="16"/>
        <v>270</v>
      </c>
      <c r="BL30" s="18">
        <v>270</v>
      </c>
      <c r="BM30" s="18">
        <v>0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143</v>
      </c>
      <c r="BZ30" s="18">
        <v>98</v>
      </c>
      <c r="CA30" s="18">
        <v>0</v>
      </c>
      <c r="CB30" s="18">
        <v>41</v>
      </c>
      <c r="CC30" s="18">
        <v>0</v>
      </c>
      <c r="CD30" s="18">
        <v>4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247</v>
      </c>
      <c r="CS30" s="18">
        <v>67</v>
      </c>
      <c r="CT30" s="18">
        <v>180</v>
      </c>
      <c r="CU30" s="18">
        <v>0</v>
      </c>
      <c r="CV30" s="20"/>
      <c r="CW30" s="17">
        <f t="shared" si="24"/>
        <v>1449</v>
      </c>
      <c r="CX30" s="13">
        <f t="shared" si="25"/>
        <v>1064</v>
      </c>
      <c r="CY30" s="13">
        <f t="shared" si="26"/>
        <v>385</v>
      </c>
    </row>
    <row r="31" spans="1:103" ht="31.5" x14ac:dyDescent="0.25">
      <c r="A31" s="12" t="s">
        <v>129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270</v>
      </c>
      <c r="AB31" s="18">
        <v>488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9">
        <v>0</v>
      </c>
      <c r="BC31" s="18">
        <v>0</v>
      </c>
      <c r="BD31" s="18"/>
      <c r="BE31" s="18"/>
      <c r="BF31" s="18">
        <v>0</v>
      </c>
      <c r="BG31" s="19">
        <v>0</v>
      </c>
      <c r="BH31" s="18">
        <v>0</v>
      </c>
      <c r="BI31" s="18"/>
      <c r="BJ31" s="18">
        <v>0</v>
      </c>
      <c r="BK31" s="13">
        <f t="shared" si="16"/>
        <v>109</v>
      </c>
      <c r="BL31" s="18">
        <v>109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138</v>
      </c>
      <c r="BZ31" s="18">
        <v>77</v>
      </c>
      <c r="CA31" s="18">
        <v>0</v>
      </c>
      <c r="CB31" s="18">
        <v>31</v>
      </c>
      <c r="CC31" s="18">
        <v>30</v>
      </c>
      <c r="CD31" s="18">
        <v>0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343</v>
      </c>
      <c r="CS31" s="18">
        <v>173</v>
      </c>
      <c r="CT31" s="18">
        <v>170</v>
      </c>
      <c r="CU31" s="18">
        <v>0</v>
      </c>
      <c r="CV31" s="20"/>
      <c r="CW31" s="17">
        <f t="shared" si="24"/>
        <v>1348</v>
      </c>
      <c r="CX31" s="13">
        <f t="shared" si="25"/>
        <v>908</v>
      </c>
      <c r="CY31" s="13">
        <f t="shared" si="26"/>
        <v>440</v>
      </c>
    </row>
    <row r="32" spans="1:103" ht="31.5" x14ac:dyDescent="0.25">
      <c r="A32" s="12" t="s">
        <v>130</v>
      </c>
      <c r="B32" s="13">
        <f t="shared" si="0"/>
        <v>442</v>
      </c>
      <c r="C32" s="18">
        <v>442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108</v>
      </c>
      <c r="AB32" s="18">
        <v>646</v>
      </c>
      <c r="AC32" s="18">
        <v>0</v>
      </c>
      <c r="AD32" s="13">
        <f t="shared" si="8"/>
        <v>334</v>
      </c>
      <c r="AE32" s="18">
        <v>314</v>
      </c>
      <c r="AF32" s="18">
        <v>20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9">
        <v>0</v>
      </c>
      <c r="BC32" s="18">
        <v>0</v>
      </c>
      <c r="BD32" s="18"/>
      <c r="BE32" s="18"/>
      <c r="BF32" s="18">
        <v>0</v>
      </c>
      <c r="BG32" s="19">
        <v>0</v>
      </c>
      <c r="BH32" s="18">
        <v>0</v>
      </c>
      <c r="BI32" s="18"/>
      <c r="BJ32" s="18">
        <v>0</v>
      </c>
      <c r="BK32" s="13">
        <f t="shared" si="16"/>
        <v>619</v>
      </c>
      <c r="BL32" s="18">
        <v>373</v>
      </c>
      <c r="BM32" s="18">
        <v>0</v>
      </c>
      <c r="BN32" s="18">
        <v>246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382</v>
      </c>
      <c r="BZ32" s="18">
        <v>177</v>
      </c>
      <c r="CA32" s="18">
        <v>0</v>
      </c>
      <c r="CB32" s="18">
        <v>0</v>
      </c>
      <c r="CC32" s="18">
        <v>180</v>
      </c>
      <c r="CD32" s="18">
        <v>25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420</v>
      </c>
      <c r="CM32" s="18">
        <v>420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380</v>
      </c>
      <c r="CS32" s="18">
        <v>157</v>
      </c>
      <c r="CT32" s="18">
        <v>223</v>
      </c>
      <c r="CU32" s="18">
        <v>0</v>
      </c>
      <c r="CV32" s="20"/>
      <c r="CW32" s="17">
        <f t="shared" si="24"/>
        <v>3331</v>
      </c>
      <c r="CX32" s="13">
        <f t="shared" si="25"/>
        <v>2980</v>
      </c>
      <c r="CY32" s="13">
        <f t="shared" si="26"/>
        <v>351</v>
      </c>
    </row>
    <row r="33" spans="1:103" ht="31.5" x14ac:dyDescent="0.25">
      <c r="A33" s="12" t="s">
        <v>131</v>
      </c>
      <c r="B33" s="13">
        <f t="shared" si="0"/>
        <v>0</v>
      </c>
      <c r="C33" s="18">
        <v>0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254</v>
      </c>
      <c r="AB33" s="18">
        <v>354</v>
      </c>
      <c r="AC33" s="18">
        <v>0</v>
      </c>
      <c r="AD33" s="13">
        <f t="shared" si="8"/>
        <v>0</v>
      </c>
      <c r="AE33" s="18">
        <v>0</v>
      </c>
      <c r="AF33" s="18">
        <v>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9">
        <v>0</v>
      </c>
      <c r="BC33" s="18">
        <v>0</v>
      </c>
      <c r="BD33" s="18"/>
      <c r="BE33" s="18"/>
      <c r="BF33" s="18">
        <v>0</v>
      </c>
      <c r="BG33" s="19">
        <v>0</v>
      </c>
      <c r="BH33" s="18">
        <v>0</v>
      </c>
      <c r="BI33" s="18"/>
      <c r="BJ33" s="18">
        <v>0</v>
      </c>
      <c r="BK33" s="13">
        <f t="shared" si="16"/>
        <v>176</v>
      </c>
      <c r="BL33" s="18">
        <v>176</v>
      </c>
      <c r="BM33" s="18">
        <v>0</v>
      </c>
      <c r="BN33" s="18">
        <v>0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127</v>
      </c>
      <c r="BZ33" s="18">
        <v>83</v>
      </c>
      <c r="CA33" s="18">
        <v>0</v>
      </c>
      <c r="CB33" s="18">
        <v>44</v>
      </c>
      <c r="CC33" s="18">
        <v>0</v>
      </c>
      <c r="CD33" s="18">
        <v>0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0</v>
      </c>
      <c r="CM33" s="18">
        <v>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209</v>
      </c>
      <c r="CS33" s="18">
        <v>167</v>
      </c>
      <c r="CT33" s="18">
        <v>42</v>
      </c>
      <c r="CU33" s="18">
        <v>0</v>
      </c>
      <c r="CV33" s="20"/>
      <c r="CW33" s="17">
        <f t="shared" si="24"/>
        <v>1120</v>
      </c>
      <c r="CX33" s="13">
        <f t="shared" si="25"/>
        <v>824</v>
      </c>
      <c r="CY33" s="13">
        <f t="shared" si="26"/>
        <v>296</v>
      </c>
    </row>
    <row r="34" spans="1:103" ht="31.5" x14ac:dyDescent="0.25">
      <c r="A34" s="12" t="s">
        <v>132</v>
      </c>
      <c r="B34" s="13">
        <f t="shared" si="0"/>
        <v>91</v>
      </c>
      <c r="C34" s="18">
        <v>91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354</v>
      </c>
      <c r="AB34" s="18">
        <v>898</v>
      </c>
      <c r="AC34" s="18">
        <v>0</v>
      </c>
      <c r="AD34" s="13">
        <f t="shared" si="8"/>
        <v>352</v>
      </c>
      <c r="AE34" s="18">
        <v>347</v>
      </c>
      <c r="AF34" s="18">
        <v>5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9">
        <v>0</v>
      </c>
      <c r="BC34" s="18">
        <v>0</v>
      </c>
      <c r="BD34" s="18"/>
      <c r="BE34" s="18"/>
      <c r="BF34" s="18">
        <v>0</v>
      </c>
      <c r="BG34" s="19">
        <v>0</v>
      </c>
      <c r="BH34" s="18">
        <v>0</v>
      </c>
      <c r="BI34" s="18"/>
      <c r="BJ34" s="18">
        <v>0</v>
      </c>
      <c r="BK34" s="13">
        <f t="shared" si="16"/>
        <v>874</v>
      </c>
      <c r="BL34" s="18">
        <v>766</v>
      </c>
      <c r="BM34" s="18">
        <v>108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919</v>
      </c>
      <c r="BZ34" s="18">
        <v>430</v>
      </c>
      <c r="CA34" s="18">
        <v>0</v>
      </c>
      <c r="CB34" s="18">
        <v>100</v>
      </c>
      <c r="CC34" s="18">
        <v>273</v>
      </c>
      <c r="CD34" s="18">
        <v>116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726</v>
      </c>
      <c r="CM34" s="18">
        <v>726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868</v>
      </c>
      <c r="CS34" s="18">
        <v>293</v>
      </c>
      <c r="CT34" s="18">
        <v>575</v>
      </c>
      <c r="CU34" s="18">
        <v>0</v>
      </c>
      <c r="CV34" s="20"/>
      <c r="CW34" s="17">
        <f t="shared" si="24"/>
        <v>5082</v>
      </c>
      <c r="CX34" s="13">
        <f t="shared" si="25"/>
        <v>4040</v>
      </c>
      <c r="CY34" s="13">
        <f t="shared" si="26"/>
        <v>1042</v>
      </c>
    </row>
    <row r="35" spans="1:103" ht="31.5" x14ac:dyDescent="0.25">
      <c r="A35" s="12" t="s">
        <v>133</v>
      </c>
      <c r="B35" s="13">
        <f t="shared" si="0"/>
        <v>0</v>
      </c>
      <c r="C35" s="18">
        <v>0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106</v>
      </c>
      <c r="AB35" s="18">
        <v>516</v>
      </c>
      <c r="AC35" s="18">
        <v>0</v>
      </c>
      <c r="AD35" s="13">
        <f t="shared" si="8"/>
        <v>0</v>
      </c>
      <c r="AE35" s="18">
        <v>0</v>
      </c>
      <c r="AF35" s="18">
        <v>0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9">
        <v>0</v>
      </c>
      <c r="BC35" s="18">
        <v>0</v>
      </c>
      <c r="BD35" s="18"/>
      <c r="BE35" s="18"/>
      <c r="BF35" s="18">
        <v>0</v>
      </c>
      <c r="BG35" s="19">
        <v>0</v>
      </c>
      <c r="BH35" s="18">
        <v>0</v>
      </c>
      <c r="BI35" s="18"/>
      <c r="BJ35" s="18">
        <v>0</v>
      </c>
      <c r="BK35" s="13">
        <f t="shared" si="16"/>
        <v>126</v>
      </c>
      <c r="BL35" s="18">
        <v>126</v>
      </c>
      <c r="BM35" s="18">
        <v>0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71</v>
      </c>
      <c r="BZ35" s="18">
        <v>31</v>
      </c>
      <c r="CA35" s="18">
        <v>0</v>
      </c>
      <c r="CB35" s="18">
        <v>40</v>
      </c>
      <c r="CC35" s="18">
        <v>0</v>
      </c>
      <c r="CD35" s="18">
        <v>0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0</v>
      </c>
      <c r="CM35" s="18">
        <v>0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271</v>
      </c>
      <c r="CS35" s="18">
        <v>0</v>
      </c>
      <c r="CT35" s="18">
        <v>271</v>
      </c>
      <c r="CU35" s="18">
        <v>0</v>
      </c>
      <c r="CV35" s="20"/>
      <c r="CW35" s="17">
        <f t="shared" si="24"/>
        <v>1090</v>
      </c>
      <c r="CX35" s="13">
        <f t="shared" si="25"/>
        <v>713</v>
      </c>
      <c r="CY35" s="13">
        <f t="shared" si="26"/>
        <v>377</v>
      </c>
    </row>
    <row r="36" spans="1:103" ht="31.5" x14ac:dyDescent="0.25">
      <c r="A36" s="12" t="s">
        <v>134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70</v>
      </c>
      <c r="AB36" s="18">
        <v>509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9">
        <v>0</v>
      </c>
      <c r="BC36" s="18">
        <v>0</v>
      </c>
      <c r="BD36" s="18"/>
      <c r="BE36" s="18"/>
      <c r="BF36" s="18">
        <v>0</v>
      </c>
      <c r="BG36" s="19">
        <v>0</v>
      </c>
      <c r="BH36" s="18">
        <v>0</v>
      </c>
      <c r="BI36" s="18"/>
      <c r="BJ36" s="18">
        <v>0</v>
      </c>
      <c r="BK36" s="13">
        <f t="shared" si="16"/>
        <v>240</v>
      </c>
      <c r="BL36" s="18">
        <v>240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74</v>
      </c>
      <c r="BZ36" s="18">
        <v>58</v>
      </c>
      <c r="CA36" s="18">
        <v>0</v>
      </c>
      <c r="CB36" s="18">
        <v>0</v>
      </c>
      <c r="CC36" s="18">
        <v>16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0</v>
      </c>
      <c r="CS36" s="18">
        <v>0</v>
      </c>
      <c r="CT36" s="18">
        <v>0</v>
      </c>
      <c r="CU36" s="18">
        <v>0</v>
      </c>
      <c r="CV36" s="20"/>
      <c r="CW36" s="17">
        <f t="shared" si="24"/>
        <v>893</v>
      </c>
      <c r="CX36" s="13">
        <f t="shared" si="25"/>
        <v>823</v>
      </c>
      <c r="CY36" s="13">
        <f t="shared" si="26"/>
        <v>70</v>
      </c>
    </row>
    <row r="37" spans="1:103" ht="31.5" x14ac:dyDescent="0.25">
      <c r="A37" s="12" t="s">
        <v>135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349</v>
      </c>
      <c r="AB37" s="18">
        <v>745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9">
        <v>0</v>
      </c>
      <c r="BC37" s="18">
        <v>0</v>
      </c>
      <c r="BD37" s="18"/>
      <c r="BE37" s="18"/>
      <c r="BF37" s="18">
        <v>0</v>
      </c>
      <c r="BG37" s="19">
        <v>0</v>
      </c>
      <c r="BH37" s="18">
        <v>0</v>
      </c>
      <c r="BI37" s="18"/>
      <c r="BJ37" s="18">
        <v>0</v>
      </c>
      <c r="BK37" s="13">
        <f t="shared" si="16"/>
        <v>742</v>
      </c>
      <c r="BL37" s="18">
        <v>742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822</v>
      </c>
      <c r="BZ37" s="18">
        <v>410</v>
      </c>
      <c r="CA37" s="18">
        <v>0</v>
      </c>
      <c r="CB37" s="18">
        <v>90</v>
      </c>
      <c r="CC37" s="18">
        <v>252</v>
      </c>
      <c r="CD37" s="18">
        <v>70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486</v>
      </c>
      <c r="CM37" s="18">
        <v>486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793</v>
      </c>
      <c r="CS37" s="18">
        <v>403</v>
      </c>
      <c r="CT37" s="18">
        <v>390</v>
      </c>
      <c r="CU37" s="18">
        <v>0</v>
      </c>
      <c r="CV37" s="20"/>
      <c r="CW37" s="17">
        <f t="shared" si="24"/>
        <v>3937</v>
      </c>
      <c r="CX37" s="13">
        <f t="shared" si="25"/>
        <v>3198</v>
      </c>
      <c r="CY37" s="13">
        <f t="shared" si="26"/>
        <v>739</v>
      </c>
    </row>
    <row r="38" spans="1:103" ht="31.5" x14ac:dyDescent="0.25">
      <c r="A38" s="12" t="s">
        <v>136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350</v>
      </c>
      <c r="AB38" s="18">
        <v>630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9">
        <v>0</v>
      </c>
      <c r="BC38" s="18">
        <v>0</v>
      </c>
      <c r="BD38" s="18"/>
      <c r="BE38" s="18"/>
      <c r="BF38" s="18">
        <v>0</v>
      </c>
      <c r="BG38" s="19">
        <v>0</v>
      </c>
      <c r="BH38" s="18">
        <v>0</v>
      </c>
      <c r="BI38" s="18"/>
      <c r="BJ38" s="18">
        <v>0</v>
      </c>
      <c r="BK38" s="13">
        <f t="shared" si="16"/>
        <v>310</v>
      </c>
      <c r="BL38" s="18">
        <v>310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190</v>
      </c>
      <c r="BZ38" s="18">
        <v>100</v>
      </c>
      <c r="CA38" s="18">
        <v>0</v>
      </c>
      <c r="CB38" s="18">
        <v>52</v>
      </c>
      <c r="CC38" s="18">
        <v>38</v>
      </c>
      <c r="CD38" s="18">
        <v>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0</v>
      </c>
      <c r="CM38" s="18">
        <v>0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255</v>
      </c>
      <c r="CS38" s="18">
        <v>110</v>
      </c>
      <c r="CT38" s="18">
        <v>145</v>
      </c>
      <c r="CU38" s="18">
        <v>0</v>
      </c>
      <c r="CV38" s="20"/>
      <c r="CW38" s="17">
        <f t="shared" si="24"/>
        <v>1735</v>
      </c>
      <c r="CX38" s="13">
        <f t="shared" si="25"/>
        <v>1240</v>
      </c>
      <c r="CY38" s="13">
        <f t="shared" si="26"/>
        <v>495</v>
      </c>
    </row>
    <row r="39" spans="1:103" ht="31.5" x14ac:dyDescent="0.25">
      <c r="A39" s="12" t="s">
        <v>137</v>
      </c>
      <c r="B39" s="13">
        <f t="shared" si="0"/>
        <v>0</v>
      </c>
      <c r="C39" s="18"/>
      <c r="D39" s="18"/>
      <c r="E39" s="18"/>
      <c r="F39" s="13">
        <f t="shared" si="1"/>
        <v>0</v>
      </c>
      <c r="G39" s="18"/>
      <c r="H39" s="18"/>
      <c r="I39" s="13">
        <f t="shared" si="2"/>
        <v>0</v>
      </c>
      <c r="J39" s="18"/>
      <c r="K39" s="18"/>
      <c r="L39" s="13">
        <f t="shared" si="3"/>
        <v>0</v>
      </c>
      <c r="M39" s="18"/>
      <c r="N39" s="18"/>
      <c r="O39" s="13">
        <f t="shared" si="4"/>
        <v>0</v>
      </c>
      <c r="P39" s="18"/>
      <c r="Q39" s="18"/>
      <c r="R39" s="13">
        <f t="shared" si="5"/>
        <v>0</v>
      </c>
      <c r="S39" s="18"/>
      <c r="T39" s="18"/>
      <c r="U39" s="13">
        <f t="shared" si="6"/>
        <v>0</v>
      </c>
      <c r="V39" s="18"/>
      <c r="W39" s="18"/>
      <c r="X39" s="13">
        <f t="shared" si="7"/>
        <v>0</v>
      </c>
      <c r="Y39" s="18"/>
      <c r="Z39" s="18"/>
      <c r="AA39" s="18"/>
      <c r="AB39" s="18">
        <v>801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9">
        <v>0</v>
      </c>
      <c r="BC39" s="18">
        <v>0</v>
      </c>
      <c r="BD39" s="18"/>
      <c r="BE39" s="18"/>
      <c r="BF39" s="18">
        <v>0</v>
      </c>
      <c r="BG39" s="19">
        <v>0</v>
      </c>
      <c r="BH39" s="18">
        <v>0</v>
      </c>
      <c r="BI39" s="18"/>
      <c r="BJ39" s="18">
        <v>0</v>
      </c>
      <c r="BK39" s="13">
        <f t="shared" si="16"/>
        <v>0</v>
      </c>
      <c r="BL39" s="18">
        <v>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0</v>
      </c>
      <c r="BZ39" s="18">
        <v>0</v>
      </c>
      <c r="CA39" s="18">
        <v>0</v>
      </c>
      <c r="CB39" s="18">
        <v>0</v>
      </c>
      <c r="CC39" s="18">
        <v>0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0</v>
      </c>
      <c r="CS39" s="18">
        <v>0</v>
      </c>
      <c r="CT39" s="18">
        <v>0</v>
      </c>
      <c r="CU39" s="18">
        <v>0</v>
      </c>
      <c r="CV39" s="20"/>
      <c r="CW39" s="17">
        <f t="shared" si="24"/>
        <v>801</v>
      </c>
      <c r="CX39" s="13">
        <f t="shared" si="25"/>
        <v>801</v>
      </c>
      <c r="CY39" s="13">
        <f t="shared" si="26"/>
        <v>0</v>
      </c>
    </row>
    <row r="40" spans="1:103" ht="47.25" x14ac:dyDescent="0.25">
      <c r="A40" s="12" t="s">
        <v>138</v>
      </c>
      <c r="B40" s="13">
        <f t="shared" si="0"/>
        <v>0</v>
      </c>
      <c r="C40" s="18">
        <v>0</v>
      </c>
      <c r="D40" s="18"/>
      <c r="E40" s="18">
        <v>0</v>
      </c>
      <c r="F40" s="13">
        <f t="shared" si="1"/>
        <v>0</v>
      </c>
      <c r="G40" s="18">
        <v>0</v>
      </c>
      <c r="H40" s="18">
        <v>0</v>
      </c>
      <c r="I40" s="13">
        <f t="shared" si="2"/>
        <v>0</v>
      </c>
      <c r="J40" s="18">
        <v>0</v>
      </c>
      <c r="K40" s="18">
        <v>0</v>
      </c>
      <c r="L40" s="13">
        <f t="shared" si="3"/>
        <v>0</v>
      </c>
      <c r="M40" s="18">
        <v>0</v>
      </c>
      <c r="N40" s="18">
        <v>0</v>
      </c>
      <c r="O40" s="13">
        <f t="shared" si="4"/>
        <v>0</v>
      </c>
      <c r="P40" s="18">
        <v>0</v>
      </c>
      <c r="Q40" s="18">
        <v>0</v>
      </c>
      <c r="R40" s="13">
        <f t="shared" si="5"/>
        <v>0</v>
      </c>
      <c r="S40" s="18">
        <v>0</v>
      </c>
      <c r="T40" s="18">
        <v>0</v>
      </c>
      <c r="U40" s="13">
        <f t="shared" si="6"/>
        <v>0</v>
      </c>
      <c r="V40" s="18">
        <v>0</v>
      </c>
      <c r="W40" s="18">
        <v>0</v>
      </c>
      <c r="X40" s="13">
        <f t="shared" si="7"/>
        <v>0</v>
      </c>
      <c r="Y40" s="18">
        <v>0</v>
      </c>
      <c r="Z40" s="18">
        <v>0</v>
      </c>
      <c r="AA40" s="18">
        <v>187</v>
      </c>
      <c r="AB40" s="18">
        <v>196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9">
        <v>0</v>
      </c>
      <c r="BC40" s="18">
        <v>0</v>
      </c>
      <c r="BD40" s="18"/>
      <c r="BE40" s="18"/>
      <c r="BF40" s="18">
        <v>0</v>
      </c>
      <c r="BG40" s="19">
        <v>0</v>
      </c>
      <c r="BH40" s="18">
        <v>0</v>
      </c>
      <c r="BI40" s="18"/>
      <c r="BJ40" s="18">
        <v>0</v>
      </c>
      <c r="BK40" s="13">
        <f t="shared" si="16"/>
        <v>65</v>
      </c>
      <c r="BL40" s="18">
        <v>65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56</v>
      </c>
      <c r="BZ40" s="18">
        <v>29</v>
      </c>
      <c r="CA40" s="18">
        <v>0</v>
      </c>
      <c r="CB40" s="18">
        <v>0</v>
      </c>
      <c r="CC40" s="18">
        <v>0</v>
      </c>
      <c r="CD40" s="18">
        <v>27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504</v>
      </c>
      <c r="CX40" s="13">
        <f t="shared" si="25"/>
        <v>317</v>
      </c>
      <c r="CY40" s="13">
        <f t="shared" si="26"/>
        <v>187</v>
      </c>
    </row>
    <row r="41" spans="1:103" ht="31.5" x14ac:dyDescent="0.25">
      <c r="A41" s="12" t="s">
        <v>139</v>
      </c>
      <c r="B41" s="13">
        <f t="shared" si="0"/>
        <v>0</v>
      </c>
      <c r="C41" s="18"/>
      <c r="D41" s="18"/>
      <c r="E41" s="18"/>
      <c r="F41" s="13">
        <f t="shared" si="1"/>
        <v>0</v>
      </c>
      <c r="G41" s="18"/>
      <c r="H41" s="18"/>
      <c r="I41" s="13">
        <f t="shared" si="2"/>
        <v>0</v>
      </c>
      <c r="J41" s="18"/>
      <c r="K41" s="18"/>
      <c r="L41" s="13">
        <f t="shared" si="3"/>
        <v>0</v>
      </c>
      <c r="M41" s="18"/>
      <c r="N41" s="18"/>
      <c r="O41" s="13">
        <f t="shared" si="4"/>
        <v>0</v>
      </c>
      <c r="P41" s="18"/>
      <c r="Q41" s="18"/>
      <c r="R41" s="13">
        <f t="shared" si="5"/>
        <v>0</v>
      </c>
      <c r="S41" s="18"/>
      <c r="T41" s="18"/>
      <c r="U41" s="13">
        <f t="shared" si="6"/>
        <v>0</v>
      </c>
      <c r="V41" s="18"/>
      <c r="W41" s="18"/>
      <c r="X41" s="13">
        <f t="shared" si="7"/>
        <v>0</v>
      </c>
      <c r="Y41" s="18"/>
      <c r="Z41" s="18"/>
      <c r="AA41" s="18">
        <v>210</v>
      </c>
      <c r="AB41" s="18">
        <v>430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9">
        <v>0</v>
      </c>
      <c r="BC41" s="18">
        <v>0</v>
      </c>
      <c r="BD41" s="18"/>
      <c r="BE41" s="18"/>
      <c r="BF41" s="18">
        <v>0</v>
      </c>
      <c r="BG41" s="19">
        <v>0</v>
      </c>
      <c r="BH41" s="18">
        <v>0</v>
      </c>
      <c r="BI41" s="18"/>
      <c r="BJ41" s="18">
        <v>0</v>
      </c>
      <c r="BK41" s="13">
        <f t="shared" si="16"/>
        <v>0</v>
      </c>
      <c r="BL41" s="18">
        <v>0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0</v>
      </c>
      <c r="BZ41" s="18">
        <v>0</v>
      </c>
      <c r="CA41" s="18">
        <v>0</v>
      </c>
      <c r="CB41" s="18">
        <v>0</v>
      </c>
      <c r="CC41" s="18">
        <v>0</v>
      </c>
      <c r="CD41" s="18">
        <v>0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340</v>
      </c>
      <c r="CS41" s="18">
        <v>85</v>
      </c>
      <c r="CT41" s="18">
        <v>255</v>
      </c>
      <c r="CU41" s="18">
        <v>0</v>
      </c>
      <c r="CV41" s="20"/>
      <c r="CW41" s="17">
        <f t="shared" si="24"/>
        <v>980</v>
      </c>
      <c r="CX41" s="13">
        <f t="shared" si="25"/>
        <v>515</v>
      </c>
      <c r="CY41" s="13">
        <f t="shared" si="26"/>
        <v>465</v>
      </c>
    </row>
    <row r="42" spans="1:103" ht="31.5" x14ac:dyDescent="0.25">
      <c r="A42" s="12" t="s">
        <v>140</v>
      </c>
      <c r="B42" s="13">
        <f t="shared" si="0"/>
        <v>0</v>
      </c>
      <c r="C42" s="18">
        <v>0</v>
      </c>
      <c r="D42" s="18"/>
      <c r="E42" s="18">
        <v>0</v>
      </c>
      <c r="F42" s="13">
        <f t="shared" si="1"/>
        <v>0</v>
      </c>
      <c r="G42" s="18">
        <v>0</v>
      </c>
      <c r="H42" s="18">
        <v>0</v>
      </c>
      <c r="I42" s="13">
        <f t="shared" si="2"/>
        <v>0</v>
      </c>
      <c r="J42" s="18">
        <v>0</v>
      </c>
      <c r="K42" s="18">
        <v>0</v>
      </c>
      <c r="L42" s="13">
        <f t="shared" si="3"/>
        <v>0</v>
      </c>
      <c r="M42" s="18">
        <v>0</v>
      </c>
      <c r="N42" s="18">
        <v>0</v>
      </c>
      <c r="O42" s="13">
        <f t="shared" si="4"/>
        <v>0</v>
      </c>
      <c r="P42" s="18">
        <v>0</v>
      </c>
      <c r="Q42" s="18">
        <v>0</v>
      </c>
      <c r="R42" s="13">
        <f t="shared" si="5"/>
        <v>0</v>
      </c>
      <c r="S42" s="18">
        <v>0</v>
      </c>
      <c r="T42" s="18">
        <v>0</v>
      </c>
      <c r="U42" s="13">
        <f t="shared" si="6"/>
        <v>0</v>
      </c>
      <c r="V42" s="18">
        <v>0</v>
      </c>
      <c r="W42" s="18">
        <v>0</v>
      </c>
      <c r="X42" s="13">
        <f t="shared" si="7"/>
        <v>0</v>
      </c>
      <c r="Y42" s="18">
        <v>0</v>
      </c>
      <c r="Z42" s="18">
        <v>0</v>
      </c>
      <c r="AA42" s="18">
        <v>290</v>
      </c>
      <c r="AB42" s="18">
        <v>465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9">
        <v>0</v>
      </c>
      <c r="BC42" s="18">
        <v>0</v>
      </c>
      <c r="BD42" s="18"/>
      <c r="BE42" s="18"/>
      <c r="BF42" s="18">
        <v>0</v>
      </c>
      <c r="BG42" s="19">
        <v>0</v>
      </c>
      <c r="BH42" s="18">
        <v>0</v>
      </c>
      <c r="BI42" s="18"/>
      <c r="BJ42" s="18">
        <v>0</v>
      </c>
      <c r="BK42" s="13">
        <f t="shared" si="16"/>
        <v>405</v>
      </c>
      <c r="BL42" s="18">
        <v>405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/>
      <c r="CA42" s="18"/>
      <c r="CB42" s="18"/>
      <c r="CC42" s="18"/>
      <c r="CD42" s="18"/>
      <c r="CE42" s="18"/>
      <c r="CF42" s="13">
        <f t="shared" si="19"/>
        <v>0</v>
      </c>
      <c r="CG42" s="18"/>
      <c r="CH42" s="18"/>
      <c r="CI42" s="13">
        <f t="shared" si="20"/>
        <v>0</v>
      </c>
      <c r="CJ42" s="18"/>
      <c r="CK42" s="18"/>
      <c r="CL42" s="13">
        <f t="shared" si="21"/>
        <v>0</v>
      </c>
      <c r="CM42" s="18"/>
      <c r="CN42" s="18"/>
      <c r="CO42" s="13">
        <f t="shared" si="22"/>
        <v>0</v>
      </c>
      <c r="CP42" s="18"/>
      <c r="CQ42" s="18"/>
      <c r="CR42" s="13">
        <f t="shared" si="23"/>
        <v>0</v>
      </c>
      <c r="CS42" s="18"/>
      <c r="CT42" s="18"/>
      <c r="CU42" s="18"/>
      <c r="CV42" s="20"/>
      <c r="CW42" s="17">
        <f t="shared" si="24"/>
        <v>1160</v>
      </c>
      <c r="CX42" s="13">
        <f t="shared" si="25"/>
        <v>870</v>
      </c>
      <c r="CY42" s="13">
        <f t="shared" si="26"/>
        <v>290</v>
      </c>
    </row>
    <row r="43" spans="1:103" ht="31.5" x14ac:dyDescent="0.25">
      <c r="A43" s="12" t="s">
        <v>141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257</v>
      </c>
      <c r="AB43" s="18">
        <v>446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9">
        <v>0</v>
      </c>
      <c r="BC43" s="18">
        <v>0</v>
      </c>
      <c r="BD43" s="18"/>
      <c r="BE43" s="18"/>
      <c r="BF43" s="18">
        <v>0</v>
      </c>
      <c r="BG43" s="19">
        <v>0</v>
      </c>
      <c r="BH43" s="18">
        <v>0</v>
      </c>
      <c r="BI43" s="18"/>
      <c r="BJ43" s="18">
        <v>0</v>
      </c>
      <c r="BK43" s="13">
        <f t="shared" si="16"/>
        <v>270</v>
      </c>
      <c r="BL43" s="18">
        <v>270</v>
      </c>
      <c r="BM43" s="18"/>
      <c r="BN43" s="18"/>
      <c r="BO43" s="18"/>
      <c r="BP43" s="13">
        <f t="shared" si="17"/>
        <v>0</v>
      </c>
      <c r="BQ43" s="19"/>
      <c r="BR43" s="19"/>
      <c r="BS43" s="19"/>
      <c r="BT43" s="19"/>
      <c r="BU43" s="19"/>
      <c r="BV43" s="19"/>
      <c r="BW43" s="18"/>
      <c r="BX43" s="18"/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973</v>
      </c>
      <c r="CX43" s="13">
        <f t="shared" si="25"/>
        <v>716</v>
      </c>
      <c r="CY43" s="13">
        <f t="shared" si="26"/>
        <v>257</v>
      </c>
    </row>
    <row r="44" spans="1:103" ht="31.5" x14ac:dyDescent="0.25">
      <c r="A44" s="12" t="s">
        <v>142</v>
      </c>
      <c r="B44" s="13">
        <f t="shared" si="0"/>
        <v>0</v>
      </c>
      <c r="C44" s="18"/>
      <c r="D44" s="18"/>
      <c r="E44" s="18"/>
      <c r="F44" s="13">
        <f t="shared" si="1"/>
        <v>0</v>
      </c>
      <c r="G44" s="18"/>
      <c r="H44" s="18"/>
      <c r="I44" s="13">
        <f t="shared" si="2"/>
        <v>0</v>
      </c>
      <c r="J44" s="18"/>
      <c r="K44" s="18"/>
      <c r="L44" s="13">
        <f t="shared" si="3"/>
        <v>0</v>
      </c>
      <c r="M44" s="18"/>
      <c r="N44" s="18"/>
      <c r="O44" s="13">
        <f t="shared" si="4"/>
        <v>0</v>
      </c>
      <c r="P44" s="18"/>
      <c r="Q44" s="18"/>
      <c r="R44" s="13">
        <f t="shared" si="5"/>
        <v>0</v>
      </c>
      <c r="S44" s="18"/>
      <c r="T44" s="18"/>
      <c r="U44" s="13">
        <f t="shared" si="6"/>
        <v>0</v>
      </c>
      <c r="V44" s="18"/>
      <c r="W44" s="18"/>
      <c r="X44" s="13">
        <f t="shared" si="7"/>
        <v>0</v>
      </c>
      <c r="Y44" s="18"/>
      <c r="Z44" s="18"/>
      <c r="AA44" s="18">
        <v>307</v>
      </c>
      <c r="AB44" s="18">
        <v>522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9">
        <v>0</v>
      </c>
      <c r="BC44" s="18">
        <v>0</v>
      </c>
      <c r="BD44" s="18"/>
      <c r="BE44" s="18"/>
      <c r="BF44" s="18">
        <v>0</v>
      </c>
      <c r="BG44" s="19">
        <v>0</v>
      </c>
      <c r="BH44" s="18">
        <v>0</v>
      </c>
      <c r="BI44" s="18"/>
      <c r="BJ44" s="18">
        <v>0</v>
      </c>
      <c r="BK44" s="13">
        <f t="shared" si="16"/>
        <v>192</v>
      </c>
      <c r="BL44" s="18">
        <v>192</v>
      </c>
      <c r="BM44" s="18">
        <v>0</v>
      </c>
      <c r="BN44" s="18">
        <v>0</v>
      </c>
      <c r="BO44" s="18">
        <v>0</v>
      </c>
      <c r="BP44" s="13">
        <f t="shared" si="17"/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8">
        <v>0</v>
      </c>
      <c r="BX44" s="18">
        <v>0</v>
      </c>
      <c r="BY44" s="13">
        <f t="shared" si="18"/>
        <v>92</v>
      </c>
      <c r="BZ44" s="18">
        <v>49</v>
      </c>
      <c r="CA44" s="18">
        <v>0</v>
      </c>
      <c r="CB44" s="18">
        <v>0</v>
      </c>
      <c r="CC44" s="18">
        <v>43</v>
      </c>
      <c r="CD44" s="18">
        <v>0</v>
      </c>
      <c r="CE44" s="18">
        <v>0</v>
      </c>
      <c r="CF44" s="13">
        <f t="shared" si="19"/>
        <v>0</v>
      </c>
      <c r="CG44" s="18">
        <v>0</v>
      </c>
      <c r="CH44" s="18">
        <v>0</v>
      </c>
      <c r="CI44" s="13">
        <f t="shared" si="20"/>
        <v>0</v>
      </c>
      <c r="CJ44" s="18">
        <v>0</v>
      </c>
      <c r="CK44" s="18">
        <v>0</v>
      </c>
      <c r="CL44" s="13">
        <f t="shared" si="21"/>
        <v>0</v>
      </c>
      <c r="CM44" s="18">
        <v>0</v>
      </c>
      <c r="CN44" s="18">
        <v>0</v>
      </c>
      <c r="CO44" s="13">
        <f t="shared" si="22"/>
        <v>0</v>
      </c>
      <c r="CP44" s="18">
        <v>0</v>
      </c>
      <c r="CQ44" s="18">
        <v>0</v>
      </c>
      <c r="CR44" s="13">
        <f t="shared" si="23"/>
        <v>307</v>
      </c>
      <c r="CS44" s="18">
        <v>180</v>
      </c>
      <c r="CT44" s="18">
        <v>127</v>
      </c>
      <c r="CU44" s="18">
        <v>0</v>
      </c>
      <c r="CV44" s="20"/>
      <c r="CW44" s="17">
        <f t="shared" si="24"/>
        <v>1420</v>
      </c>
      <c r="CX44" s="13">
        <f t="shared" si="25"/>
        <v>986</v>
      </c>
      <c r="CY44" s="13">
        <f t="shared" si="26"/>
        <v>434</v>
      </c>
    </row>
    <row r="45" spans="1:103" ht="47.25" x14ac:dyDescent="0.25">
      <c r="A45" s="12" t="s">
        <v>143</v>
      </c>
      <c r="B45" s="13">
        <f t="shared" si="0"/>
        <v>0</v>
      </c>
      <c r="C45" s="18">
        <v>0</v>
      </c>
      <c r="D45" s="18"/>
      <c r="E45" s="18">
        <v>0</v>
      </c>
      <c r="F45" s="13">
        <f t="shared" si="1"/>
        <v>0</v>
      </c>
      <c r="G45" s="18">
        <v>0</v>
      </c>
      <c r="H45" s="18">
        <v>0</v>
      </c>
      <c r="I45" s="13">
        <f t="shared" si="2"/>
        <v>0</v>
      </c>
      <c r="J45" s="18">
        <v>0</v>
      </c>
      <c r="K45" s="18">
        <v>0</v>
      </c>
      <c r="L45" s="13">
        <f t="shared" si="3"/>
        <v>0</v>
      </c>
      <c r="M45" s="18">
        <v>0</v>
      </c>
      <c r="N45" s="18">
        <v>0</v>
      </c>
      <c r="O45" s="13">
        <f t="shared" si="4"/>
        <v>0</v>
      </c>
      <c r="P45" s="18">
        <v>0</v>
      </c>
      <c r="Q45" s="18">
        <v>0</v>
      </c>
      <c r="R45" s="13">
        <f t="shared" si="5"/>
        <v>0</v>
      </c>
      <c r="S45" s="18">
        <v>0</v>
      </c>
      <c r="T45" s="18">
        <v>0</v>
      </c>
      <c r="U45" s="13">
        <f t="shared" si="6"/>
        <v>0</v>
      </c>
      <c r="V45" s="18">
        <v>0</v>
      </c>
      <c r="W45" s="18">
        <v>0</v>
      </c>
      <c r="X45" s="13">
        <f t="shared" si="7"/>
        <v>0</v>
      </c>
      <c r="Y45" s="18">
        <v>0</v>
      </c>
      <c r="Z45" s="18">
        <v>0</v>
      </c>
      <c r="AA45" s="18">
        <v>0</v>
      </c>
      <c r="AB45" s="18">
        <v>572</v>
      </c>
      <c r="AC45" s="18">
        <v>0</v>
      </c>
      <c r="AD45" s="13">
        <f t="shared" si="8"/>
        <v>142</v>
      </c>
      <c r="AE45" s="18">
        <v>142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9">
        <v>0</v>
      </c>
      <c r="BC45" s="18">
        <v>0</v>
      </c>
      <c r="BD45" s="18"/>
      <c r="BE45" s="18"/>
      <c r="BF45" s="18">
        <v>0</v>
      </c>
      <c r="BG45" s="19">
        <v>0</v>
      </c>
      <c r="BH45" s="18">
        <v>0</v>
      </c>
      <c r="BI45" s="18"/>
      <c r="BJ45" s="18">
        <v>0</v>
      </c>
      <c r="BK45" s="13">
        <f t="shared" si="16"/>
        <v>297</v>
      </c>
      <c r="BL45" s="18">
        <v>297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269</v>
      </c>
      <c r="BZ45" s="18">
        <v>150</v>
      </c>
      <c r="CA45" s="18">
        <v>0</v>
      </c>
      <c r="CB45" s="18">
        <v>119</v>
      </c>
      <c r="CC45" s="18"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482</v>
      </c>
      <c r="CS45" s="18">
        <v>170</v>
      </c>
      <c r="CT45" s="18">
        <v>312</v>
      </c>
      <c r="CU45" s="18">
        <v>0</v>
      </c>
      <c r="CV45" s="20"/>
      <c r="CW45" s="17">
        <f t="shared" si="24"/>
        <v>1762</v>
      </c>
      <c r="CX45" s="13">
        <f t="shared" si="25"/>
        <v>1450</v>
      </c>
      <c r="CY45" s="13">
        <f t="shared" si="26"/>
        <v>312</v>
      </c>
    </row>
    <row r="46" spans="1:103" ht="31.5" x14ac:dyDescent="0.25">
      <c r="A46" s="12" t="s">
        <v>144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889</v>
      </c>
      <c r="J46" s="18">
        <v>889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949</v>
      </c>
      <c r="P46" s="18">
        <v>949</v>
      </c>
      <c r="Q46" s="18">
        <v>0</v>
      </c>
      <c r="R46" s="13">
        <f t="shared" si="5"/>
        <v>167</v>
      </c>
      <c r="S46" s="18">
        <v>167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1423</v>
      </c>
      <c r="AC46" s="18">
        <v>390</v>
      </c>
      <c r="AD46" s="13">
        <f t="shared" si="8"/>
        <v>2013</v>
      </c>
      <c r="AE46" s="18">
        <v>1397</v>
      </c>
      <c r="AF46" s="18">
        <v>616</v>
      </c>
      <c r="AG46" s="13">
        <f t="shared" si="9"/>
        <v>491</v>
      </c>
      <c r="AH46" s="18">
        <v>491</v>
      </c>
      <c r="AI46" s="18">
        <v>0</v>
      </c>
      <c r="AJ46" s="13">
        <f t="shared" si="10"/>
        <v>1999</v>
      </c>
      <c r="AK46" s="18">
        <v>1813</v>
      </c>
      <c r="AL46" s="18">
        <v>186</v>
      </c>
      <c r="AM46" s="13">
        <f t="shared" si="11"/>
        <v>932</v>
      </c>
      <c r="AN46" s="18">
        <v>800</v>
      </c>
      <c r="AO46" s="18">
        <v>132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9">
        <v>0</v>
      </c>
      <c r="BC46" s="18">
        <v>0</v>
      </c>
      <c r="BD46" s="18"/>
      <c r="BE46" s="18"/>
      <c r="BF46" s="18">
        <v>0</v>
      </c>
      <c r="BG46" s="19">
        <v>100</v>
      </c>
      <c r="BH46" s="18">
        <v>95</v>
      </c>
      <c r="BI46" s="18"/>
      <c r="BJ46" s="18">
        <v>5</v>
      </c>
      <c r="BK46" s="13">
        <f t="shared" si="16"/>
        <v>6504</v>
      </c>
      <c r="BL46" s="18">
        <v>5600</v>
      </c>
      <c r="BM46" s="18">
        <v>904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8139</v>
      </c>
      <c r="BZ46" s="18">
        <v>3348</v>
      </c>
      <c r="CA46" s="18">
        <v>100</v>
      </c>
      <c r="CB46" s="18">
        <v>581</v>
      </c>
      <c r="CC46" s="18">
        <v>1700</v>
      </c>
      <c r="CD46" s="18">
        <v>2410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594</v>
      </c>
      <c r="CJ46" s="18">
        <v>594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0</v>
      </c>
      <c r="CS46" s="18">
        <v>0</v>
      </c>
      <c r="CT46" s="18">
        <v>0</v>
      </c>
      <c r="CU46" s="18">
        <v>0</v>
      </c>
      <c r="CV46" s="20"/>
      <c r="CW46" s="17">
        <f t="shared" si="24"/>
        <v>24590</v>
      </c>
      <c r="CX46" s="13">
        <f t="shared" si="25"/>
        <v>22257</v>
      </c>
      <c r="CY46" s="13">
        <f t="shared" si="26"/>
        <v>2333</v>
      </c>
    </row>
    <row r="47" spans="1:103" ht="31.5" x14ac:dyDescent="0.25">
      <c r="A47" s="12" t="s">
        <v>145</v>
      </c>
      <c r="B47" s="13">
        <f t="shared" si="0"/>
        <v>3678</v>
      </c>
      <c r="C47" s="18">
        <v>3678</v>
      </c>
      <c r="D47" s="18">
        <v>950</v>
      </c>
      <c r="E47" s="18"/>
      <c r="F47" s="13">
        <f t="shared" si="1"/>
        <v>0</v>
      </c>
      <c r="G47" s="18"/>
      <c r="H47" s="18"/>
      <c r="I47" s="13">
        <f t="shared" si="2"/>
        <v>0</v>
      </c>
      <c r="J47" s="18"/>
      <c r="K47" s="18"/>
      <c r="L47" s="13">
        <f t="shared" si="3"/>
        <v>900</v>
      </c>
      <c r="M47" s="18">
        <v>900</v>
      </c>
      <c r="N47" s="18">
        <v>0</v>
      </c>
      <c r="O47" s="13">
        <f t="shared" si="4"/>
        <v>0</v>
      </c>
      <c r="P47" s="18">
        <v>0</v>
      </c>
      <c r="Q47" s="18">
        <v>0</v>
      </c>
      <c r="R47" s="13">
        <f t="shared" si="5"/>
        <v>0</v>
      </c>
      <c r="S47" s="18">
        <v>0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1713</v>
      </c>
      <c r="AC47" s="18"/>
      <c r="AD47" s="13">
        <f t="shared" si="8"/>
        <v>0</v>
      </c>
      <c r="AE47" s="18"/>
      <c r="AF47" s="18"/>
      <c r="AG47" s="13">
        <f t="shared" si="9"/>
        <v>0</v>
      </c>
      <c r="AH47" s="18"/>
      <c r="AI47" s="18"/>
      <c r="AJ47" s="13">
        <f t="shared" si="10"/>
        <v>0</v>
      </c>
      <c r="AK47" s="18"/>
      <c r="AL47" s="18"/>
      <c r="AM47" s="13">
        <f t="shared" si="11"/>
        <v>0</v>
      </c>
      <c r="AN47" s="18"/>
      <c r="AO47" s="18"/>
      <c r="AP47" s="13">
        <f t="shared" si="12"/>
        <v>0</v>
      </c>
      <c r="AQ47" s="18"/>
      <c r="AR47" s="18"/>
      <c r="AS47" s="13">
        <f t="shared" si="13"/>
        <v>0</v>
      </c>
      <c r="AT47" s="18"/>
      <c r="AU47" s="18"/>
      <c r="AV47" s="13">
        <f t="shared" si="14"/>
        <v>0</v>
      </c>
      <c r="AW47" s="18"/>
      <c r="AX47" s="18"/>
      <c r="AY47" s="13">
        <f t="shared" si="15"/>
        <v>0</v>
      </c>
      <c r="AZ47" s="18"/>
      <c r="BA47" s="18"/>
      <c r="BB47" s="19">
        <v>20</v>
      </c>
      <c r="BC47" s="18">
        <v>20</v>
      </c>
      <c r="BD47" s="18"/>
      <c r="BE47" s="18">
        <v>20</v>
      </c>
      <c r="BF47" s="18"/>
      <c r="BG47" s="19"/>
      <c r="BH47" s="18"/>
      <c r="BI47" s="18"/>
      <c r="BJ47" s="18"/>
      <c r="BK47" s="13">
        <f t="shared" si="16"/>
        <v>0</v>
      </c>
      <c r="BL47" s="18"/>
      <c r="BM47" s="18"/>
      <c r="BN47" s="18"/>
      <c r="BO47" s="18"/>
      <c r="BP47" s="13">
        <f t="shared" si="17"/>
        <v>0</v>
      </c>
      <c r="BQ47" s="19"/>
      <c r="BR47" s="19"/>
      <c r="BS47" s="19"/>
      <c r="BT47" s="19"/>
      <c r="BU47" s="19"/>
      <c r="BV47" s="19"/>
      <c r="BW47" s="18"/>
      <c r="BX47" s="18"/>
      <c r="BY47" s="13">
        <f t="shared" si="18"/>
        <v>0</v>
      </c>
      <c r="BZ47" s="18"/>
      <c r="CA47" s="18"/>
      <c r="CB47" s="18"/>
      <c r="CC47" s="18"/>
      <c r="CD47" s="18"/>
      <c r="CE47" s="18"/>
      <c r="CF47" s="13">
        <f t="shared" si="19"/>
        <v>980</v>
      </c>
      <c r="CG47" s="18">
        <v>980</v>
      </c>
      <c r="CH47" s="18"/>
      <c r="CI47" s="13">
        <f t="shared" si="20"/>
        <v>0</v>
      </c>
      <c r="CJ47" s="18"/>
      <c r="CK47" s="18"/>
      <c r="CL47" s="13">
        <f t="shared" si="21"/>
        <v>2815</v>
      </c>
      <c r="CM47" s="18">
        <v>2815</v>
      </c>
      <c r="CN47" s="18"/>
      <c r="CO47" s="13">
        <f t="shared" si="22"/>
        <v>0</v>
      </c>
      <c r="CP47" s="18"/>
      <c r="CQ47" s="18"/>
      <c r="CR47" s="13">
        <f t="shared" si="23"/>
        <v>0</v>
      </c>
      <c r="CS47" s="18"/>
      <c r="CT47" s="18"/>
      <c r="CU47" s="18"/>
      <c r="CV47" s="20"/>
      <c r="CW47" s="17">
        <f t="shared" si="24"/>
        <v>10106</v>
      </c>
      <c r="CX47" s="13">
        <f t="shared" si="25"/>
        <v>10106</v>
      </c>
      <c r="CY47" s="13">
        <f t="shared" si="26"/>
        <v>0</v>
      </c>
    </row>
    <row r="48" spans="1:103" ht="31.5" x14ac:dyDescent="0.25">
      <c r="A48" s="12" t="s">
        <v>146</v>
      </c>
      <c r="B48" s="13">
        <f t="shared" si="0"/>
        <v>0</v>
      </c>
      <c r="C48" s="18">
        <v>0</v>
      </c>
      <c r="D48" s="18"/>
      <c r="E48" s="18">
        <v>0</v>
      </c>
      <c r="F48" s="13">
        <f t="shared" si="1"/>
        <v>0</v>
      </c>
      <c r="G48" s="18">
        <v>0</v>
      </c>
      <c r="H48" s="18">
        <v>0</v>
      </c>
      <c r="I48" s="13">
        <f t="shared" si="2"/>
        <v>440</v>
      </c>
      <c r="J48" s="14"/>
      <c r="K48" s="14">
        <v>440</v>
      </c>
      <c r="L48" s="13">
        <f t="shared" si="3"/>
        <v>0</v>
      </c>
      <c r="M48" s="18">
        <v>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246</v>
      </c>
      <c r="S48" s="18">
        <v>0</v>
      </c>
      <c r="T48" s="15">
        <v>246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4">
        <v>474</v>
      </c>
      <c r="AB48" s="14"/>
      <c r="AC48" s="14">
        <v>80</v>
      </c>
      <c r="AD48" s="13">
        <f t="shared" si="8"/>
        <v>0</v>
      </c>
      <c r="AE48" s="18">
        <v>0</v>
      </c>
      <c r="AF48" s="18">
        <v>0</v>
      </c>
      <c r="AG48" s="13">
        <f t="shared" si="9"/>
        <v>0</v>
      </c>
      <c r="AH48" s="18">
        <v>0</v>
      </c>
      <c r="AI48" s="18">
        <v>0</v>
      </c>
      <c r="AJ48" s="13">
        <f t="shared" si="10"/>
        <v>0</v>
      </c>
      <c r="AK48" s="18">
        <v>0</v>
      </c>
      <c r="AL48" s="18">
        <v>0</v>
      </c>
      <c r="AM48" s="13">
        <f t="shared" si="11"/>
        <v>0</v>
      </c>
      <c r="AN48" s="18">
        <v>0</v>
      </c>
      <c r="AO48" s="18">
        <v>0</v>
      </c>
      <c r="AP48" s="13">
        <f t="shared" si="12"/>
        <v>0</v>
      </c>
      <c r="AQ48" s="18">
        <v>0</v>
      </c>
      <c r="AR48" s="18">
        <v>0</v>
      </c>
      <c r="AS48" s="13">
        <f t="shared" si="13"/>
        <v>0</v>
      </c>
      <c r="AT48" s="18">
        <v>0</v>
      </c>
      <c r="AU48" s="18">
        <v>0</v>
      </c>
      <c r="AV48" s="13">
        <f t="shared" si="14"/>
        <v>0</v>
      </c>
      <c r="AW48" s="18">
        <v>0</v>
      </c>
      <c r="AX48" s="18">
        <v>0</v>
      </c>
      <c r="AY48" s="13">
        <f t="shared" si="15"/>
        <v>0</v>
      </c>
      <c r="AZ48" s="18">
        <v>0</v>
      </c>
      <c r="BA48" s="18">
        <v>0</v>
      </c>
      <c r="BB48" s="19">
        <v>0</v>
      </c>
      <c r="BC48" s="18">
        <v>0</v>
      </c>
      <c r="BD48" s="18"/>
      <c r="BE48" s="18"/>
      <c r="BF48" s="18">
        <v>0</v>
      </c>
      <c r="BG48" s="19">
        <v>0</v>
      </c>
      <c r="BH48" s="18">
        <v>0</v>
      </c>
      <c r="BI48" s="18"/>
      <c r="BJ48" s="18">
        <v>0</v>
      </c>
      <c r="BK48" s="13">
        <f t="shared" si="16"/>
        <v>0</v>
      </c>
      <c r="BL48" s="18">
        <v>0</v>
      </c>
      <c r="BM48" s="18">
        <v>0</v>
      </c>
      <c r="BN48" s="18">
        <v>0</v>
      </c>
      <c r="BO48" s="18">
        <v>0</v>
      </c>
      <c r="BP48" s="13">
        <f t="shared" si="17"/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8">
        <v>0</v>
      </c>
      <c r="BX48" s="18">
        <v>0</v>
      </c>
      <c r="BY48" s="13">
        <f t="shared" si="18"/>
        <v>0</v>
      </c>
      <c r="BZ48" s="18">
        <v>0</v>
      </c>
      <c r="CA48" s="18">
        <v>0</v>
      </c>
      <c r="CB48" s="18">
        <v>0</v>
      </c>
      <c r="CC48" s="18">
        <v>0</v>
      </c>
      <c r="CD48" s="18">
        <v>0</v>
      </c>
      <c r="CE48" s="18">
        <v>0</v>
      </c>
      <c r="CF48" s="13">
        <f t="shared" si="19"/>
        <v>0</v>
      </c>
      <c r="CG48" s="18">
        <v>0</v>
      </c>
      <c r="CH48" s="18">
        <v>0</v>
      </c>
      <c r="CI48" s="13">
        <f t="shared" si="20"/>
        <v>0</v>
      </c>
      <c r="CJ48" s="18">
        <v>0</v>
      </c>
      <c r="CK48" s="18">
        <v>0</v>
      </c>
      <c r="CL48" s="13">
        <f t="shared" si="21"/>
        <v>1177</v>
      </c>
      <c r="CM48" s="18">
        <v>0</v>
      </c>
      <c r="CN48" s="15">
        <v>1177</v>
      </c>
      <c r="CO48" s="13">
        <f t="shared" si="22"/>
        <v>0</v>
      </c>
      <c r="CP48" s="18">
        <v>0</v>
      </c>
      <c r="CQ48" s="18">
        <v>0</v>
      </c>
      <c r="CR48" s="13">
        <f t="shared" si="23"/>
        <v>2083</v>
      </c>
      <c r="CS48" s="18">
        <v>0</v>
      </c>
      <c r="CT48" s="15">
        <v>2083</v>
      </c>
      <c r="CU48" s="18">
        <v>0</v>
      </c>
      <c r="CV48" s="20"/>
      <c r="CW48" s="17">
        <f t="shared" si="24"/>
        <v>4500</v>
      </c>
      <c r="CX48" s="13">
        <f t="shared" si="25"/>
        <v>0</v>
      </c>
      <c r="CY48" s="13">
        <f t="shared" si="26"/>
        <v>4500</v>
      </c>
    </row>
    <row r="49" spans="1:103" ht="56.25" customHeight="1" x14ac:dyDescent="0.25">
      <c r="A49" s="12" t="s">
        <v>147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0</v>
      </c>
      <c r="J49" s="18">
        <v>0</v>
      </c>
      <c r="K49" s="18">
        <v>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0</v>
      </c>
      <c r="S49" s="18">
        <v>0</v>
      </c>
      <c r="T49" s="18">
        <v>0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8">
        <v>0</v>
      </c>
      <c r="AB49" s="18">
        <v>1227</v>
      </c>
      <c r="AC49" s="18">
        <v>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9">
        <v>0</v>
      </c>
      <c r="BC49" s="18">
        <v>0</v>
      </c>
      <c r="BD49" s="18"/>
      <c r="BE49" s="18"/>
      <c r="BF49" s="18">
        <v>0</v>
      </c>
      <c r="BG49" s="19"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0</v>
      </c>
      <c r="CM49" s="18">
        <v>0</v>
      </c>
      <c r="CN49" s="18">
        <v>0</v>
      </c>
      <c r="CO49" s="13">
        <f t="shared" si="22"/>
        <v>0</v>
      </c>
      <c r="CP49" s="18">
        <v>0</v>
      </c>
      <c r="CQ49" s="18">
        <v>0</v>
      </c>
      <c r="CR49" s="13">
        <f t="shared" si="23"/>
        <v>0</v>
      </c>
      <c r="CS49" s="18"/>
      <c r="CT49" s="18"/>
      <c r="CU49" s="18"/>
      <c r="CV49" s="20"/>
      <c r="CW49" s="17">
        <f t="shared" si="24"/>
        <v>1227</v>
      </c>
      <c r="CX49" s="13">
        <f t="shared" si="25"/>
        <v>1227</v>
      </c>
      <c r="CY49" s="13">
        <f t="shared" si="26"/>
        <v>0</v>
      </c>
    </row>
    <row r="50" spans="1:103" ht="31.5" x14ac:dyDescent="0.25">
      <c r="A50" s="12" t="s">
        <v>170</v>
      </c>
      <c r="B50" s="13">
        <f t="shared" si="0"/>
        <v>1834</v>
      </c>
      <c r="C50" s="18">
        <v>1834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3849</v>
      </c>
      <c r="AC50" s="18">
        <v>0</v>
      </c>
      <c r="AD50" s="13">
        <f t="shared" si="8"/>
        <v>2263</v>
      </c>
      <c r="AE50" s="18">
        <v>2183</v>
      </c>
      <c r="AF50" s="18">
        <v>80</v>
      </c>
      <c r="AG50" s="13">
        <f t="shared" si="9"/>
        <v>36</v>
      </c>
      <c r="AH50" s="18">
        <v>36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4666</v>
      </c>
      <c r="AN50" s="18">
        <v>4190</v>
      </c>
      <c r="AO50" s="18">
        <v>476</v>
      </c>
      <c r="AP50" s="13">
        <f t="shared" si="12"/>
        <v>0</v>
      </c>
      <c r="AQ50" s="18">
        <v>0</v>
      </c>
      <c r="AR50" s="18">
        <v>0</v>
      </c>
      <c r="AS50" s="13">
        <f t="shared" si="13"/>
        <v>1500</v>
      </c>
      <c r="AT50" s="18">
        <v>1500</v>
      </c>
      <c r="AU50" s="18"/>
      <c r="AV50" s="13">
        <f t="shared" si="14"/>
        <v>0</v>
      </c>
      <c r="AW50" s="18"/>
      <c r="AX50" s="18"/>
      <c r="AY50" s="13">
        <f t="shared" si="15"/>
        <v>0</v>
      </c>
      <c r="AZ50" s="18"/>
      <c r="BA50" s="18"/>
      <c r="BB50" s="19"/>
      <c r="BC50" s="18"/>
      <c r="BD50" s="18"/>
      <c r="BE50" s="18"/>
      <c r="BF50" s="18"/>
      <c r="BG50" s="19">
        <v>3296</v>
      </c>
      <c r="BH50" s="18">
        <v>3260</v>
      </c>
      <c r="BI50" s="18">
        <v>265</v>
      </c>
      <c r="BJ50" s="18">
        <v>36</v>
      </c>
      <c r="BK50" s="13">
        <f t="shared" si="16"/>
        <v>3750</v>
      </c>
      <c r="BL50" s="18">
        <v>3750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6124</v>
      </c>
      <c r="BZ50" s="18">
        <v>4045</v>
      </c>
      <c r="CA50" s="18">
        <v>187</v>
      </c>
      <c r="CB50" s="18">
        <v>1892</v>
      </c>
      <c r="CC50" s="18">
        <v>0</v>
      </c>
      <c r="CD50" s="18"/>
      <c r="CE50" s="18"/>
      <c r="CF50" s="13">
        <f t="shared" si="19"/>
        <v>0</v>
      </c>
      <c r="CG50" s="18"/>
      <c r="CH50" s="18"/>
      <c r="CI50" s="13">
        <f t="shared" si="20"/>
        <v>0</v>
      </c>
      <c r="CJ50" s="18"/>
      <c r="CK50" s="18"/>
      <c r="CL50" s="13">
        <f t="shared" si="21"/>
        <v>2780</v>
      </c>
      <c r="CM50" s="18">
        <v>2780</v>
      </c>
      <c r="CN50" s="18"/>
      <c r="CO50" s="13">
        <f t="shared" si="22"/>
        <v>0</v>
      </c>
      <c r="CP50" s="18"/>
      <c r="CQ50" s="18"/>
      <c r="CR50" s="13">
        <f t="shared" si="23"/>
        <v>0</v>
      </c>
      <c r="CS50" s="18"/>
      <c r="CT50" s="18"/>
      <c r="CU50" s="18"/>
      <c r="CV50" s="18">
        <v>1000</v>
      </c>
      <c r="CW50" s="17">
        <f>CU50+B50+F50+I50+L50+O50+R50+U50+X50+AA50+AB50+AC50+AD50+AG50+AJ50+AM50+AP50+AS50+AV50+AY50+BB50+BG50+BK50+BP50+BY50+CF50+CI50+CL50+CO50+CR50+CE50+CV50</f>
        <v>31098</v>
      </c>
      <c r="CX50" s="13">
        <f>CU50+C50+G50+J50+M50+P50+S50+V50+Y50+AB50+AE50+AH50+AK50+AN50+AQ50+AT50+AW50+AZ50+BC50+BH50+BL50+BW50+BZ50+CG50+CJ50+CM50+CP50+CS50+CE50+BU50+BS50+BN50+BQ50+CC50+CB50+CD50+CV50</f>
        <v>30319</v>
      </c>
      <c r="CY50" s="13">
        <f t="shared" si="26"/>
        <v>779</v>
      </c>
    </row>
    <row r="51" spans="1:103" ht="47.25" x14ac:dyDescent="0.25">
      <c r="A51" s="12" t="s">
        <v>148</v>
      </c>
      <c r="B51" s="13">
        <f t="shared" si="0"/>
        <v>0</v>
      </c>
      <c r="C51" s="18"/>
      <c r="D51" s="18"/>
      <c r="E51" s="18"/>
      <c r="F51" s="13">
        <f t="shared" si="1"/>
        <v>0</v>
      </c>
      <c r="G51" s="18"/>
      <c r="H51" s="18"/>
      <c r="I51" s="13">
        <f t="shared" si="2"/>
        <v>0</v>
      </c>
      <c r="J51" s="18"/>
      <c r="K51" s="18"/>
      <c r="L51" s="13">
        <f t="shared" si="3"/>
        <v>0</v>
      </c>
      <c r="M51" s="18"/>
      <c r="N51" s="18"/>
      <c r="O51" s="13">
        <f t="shared" si="4"/>
        <v>0</v>
      </c>
      <c r="P51" s="18"/>
      <c r="Q51" s="18"/>
      <c r="R51" s="13">
        <f t="shared" si="5"/>
        <v>0</v>
      </c>
      <c r="S51" s="18"/>
      <c r="T51" s="18"/>
      <c r="U51" s="13">
        <f t="shared" si="6"/>
        <v>0</v>
      </c>
      <c r="V51" s="18"/>
      <c r="W51" s="18"/>
      <c r="X51" s="13">
        <f t="shared" si="7"/>
        <v>0</v>
      </c>
      <c r="Y51" s="18"/>
      <c r="Z51" s="18"/>
      <c r="AA51" s="18"/>
      <c r="AB51" s="18">
        <v>840</v>
      </c>
      <c r="AC51" s="18"/>
      <c r="AD51" s="13">
        <f t="shared" si="8"/>
        <v>0</v>
      </c>
      <c r="AE51" s="18"/>
      <c r="AF51" s="18"/>
      <c r="AG51" s="13">
        <f t="shared" si="9"/>
        <v>0</v>
      </c>
      <c r="AH51" s="18"/>
      <c r="AI51" s="18"/>
      <c r="AJ51" s="13">
        <f t="shared" si="10"/>
        <v>0</v>
      </c>
      <c r="AK51" s="18"/>
      <c r="AL51" s="18"/>
      <c r="AM51" s="13">
        <f t="shared" si="11"/>
        <v>0</v>
      </c>
      <c r="AN51" s="18"/>
      <c r="AO51" s="18"/>
      <c r="AP51" s="13">
        <f t="shared" si="12"/>
        <v>0</v>
      </c>
      <c r="AQ51" s="18"/>
      <c r="AR51" s="18"/>
      <c r="AS51" s="13">
        <f t="shared" si="13"/>
        <v>0</v>
      </c>
      <c r="AT51" s="18"/>
      <c r="AU51" s="18"/>
      <c r="AV51" s="13">
        <f t="shared" si="14"/>
        <v>860</v>
      </c>
      <c r="AW51" s="18">
        <v>860</v>
      </c>
      <c r="AX51" s="18">
        <v>0</v>
      </c>
      <c r="AY51" s="13">
        <f t="shared" si="15"/>
        <v>0</v>
      </c>
      <c r="AZ51" s="18"/>
      <c r="BA51" s="18"/>
      <c r="BB51" s="19"/>
      <c r="BC51" s="18"/>
      <c r="BD51" s="18"/>
      <c r="BE51" s="18"/>
      <c r="BF51" s="18"/>
      <c r="BG51" s="19"/>
      <c r="BH51" s="18"/>
      <c r="BI51" s="18"/>
      <c r="BJ51" s="18"/>
      <c r="BK51" s="13">
        <f t="shared" si="16"/>
        <v>4280</v>
      </c>
      <c r="BL51" s="18">
        <v>3920</v>
      </c>
      <c r="BM51" s="18">
        <v>0</v>
      </c>
      <c r="BN51" s="18">
        <v>360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2700</v>
      </c>
      <c r="BZ51" s="18">
        <v>2640</v>
      </c>
      <c r="CA51" s="18">
        <v>0</v>
      </c>
      <c r="CB51" s="18">
        <v>60</v>
      </c>
      <c r="CC51" s="18">
        <v>0</v>
      </c>
      <c r="CD51" s="18">
        <v>0</v>
      </c>
      <c r="CE51" s="18">
        <v>0</v>
      </c>
      <c r="CF51" s="13">
        <f t="shared" si="19"/>
        <v>0</v>
      </c>
      <c r="CG51" s="18">
        <v>0</v>
      </c>
      <c r="CH51" s="18">
        <v>0</v>
      </c>
      <c r="CI51" s="13">
        <f t="shared" si="20"/>
        <v>0</v>
      </c>
      <c r="CJ51" s="18">
        <v>0</v>
      </c>
      <c r="CK51" s="18">
        <v>0</v>
      </c>
      <c r="CL51" s="13">
        <f t="shared" si="21"/>
        <v>0</v>
      </c>
      <c r="CM51" s="18">
        <v>0</v>
      </c>
      <c r="CN51" s="18">
        <v>0</v>
      </c>
      <c r="CO51" s="13">
        <f t="shared" si="22"/>
        <v>0</v>
      </c>
      <c r="CP51" s="18">
        <v>0</v>
      </c>
      <c r="CQ51" s="18">
        <v>0</v>
      </c>
      <c r="CR51" s="13">
        <f t="shared" si="23"/>
        <v>0</v>
      </c>
      <c r="CS51" s="18">
        <v>0</v>
      </c>
      <c r="CT51" s="18">
        <v>0</v>
      </c>
      <c r="CU51" s="18">
        <v>0</v>
      </c>
      <c r="CV51" s="20"/>
      <c r="CW51" s="17">
        <f t="shared" si="24"/>
        <v>8680</v>
      </c>
      <c r="CX51" s="13">
        <f t="shared" si="25"/>
        <v>8680</v>
      </c>
      <c r="CY51" s="13">
        <f t="shared" si="26"/>
        <v>0</v>
      </c>
    </row>
    <row r="52" spans="1:103" ht="31.5" x14ac:dyDescent="0.25">
      <c r="A52" s="12" t="s">
        <v>149</v>
      </c>
      <c r="B52" s="13">
        <f t="shared" si="0"/>
        <v>0</v>
      </c>
      <c r="C52" s="18">
        <v>0</v>
      </c>
      <c r="D52" s="18"/>
      <c r="E52" s="18">
        <v>0</v>
      </c>
      <c r="F52" s="13">
        <f t="shared" si="1"/>
        <v>0</v>
      </c>
      <c r="G52" s="18">
        <v>0</v>
      </c>
      <c r="H52" s="18">
        <v>0</v>
      </c>
      <c r="I52" s="13">
        <f t="shared" si="2"/>
        <v>1239</v>
      </c>
      <c r="J52" s="18">
        <v>1234</v>
      </c>
      <c r="K52" s="18">
        <v>5</v>
      </c>
      <c r="L52" s="13">
        <f t="shared" si="3"/>
        <v>0</v>
      </c>
      <c r="M52" s="18">
        <v>0</v>
      </c>
      <c r="N52" s="18">
        <v>0</v>
      </c>
      <c r="O52" s="13">
        <f t="shared" si="4"/>
        <v>0</v>
      </c>
      <c r="P52" s="18">
        <v>0</v>
      </c>
      <c r="Q52" s="18">
        <v>0</v>
      </c>
      <c r="R52" s="13">
        <f t="shared" si="5"/>
        <v>0</v>
      </c>
      <c r="S52" s="18">
        <v>0</v>
      </c>
      <c r="T52" s="18">
        <v>0</v>
      </c>
      <c r="U52" s="13">
        <f t="shared" si="6"/>
        <v>0</v>
      </c>
      <c r="V52" s="18">
        <v>0</v>
      </c>
      <c r="W52" s="18">
        <v>0</v>
      </c>
      <c r="X52" s="13">
        <f t="shared" si="7"/>
        <v>0</v>
      </c>
      <c r="Y52" s="18">
        <v>0</v>
      </c>
      <c r="Z52" s="18">
        <v>0</v>
      </c>
      <c r="AA52" s="18">
        <v>0</v>
      </c>
      <c r="AB52" s="18">
        <v>2490</v>
      </c>
      <c r="AC52" s="18">
        <v>0</v>
      </c>
      <c r="AD52" s="13">
        <f t="shared" si="8"/>
        <v>0</v>
      </c>
      <c r="AE52" s="18">
        <v>0</v>
      </c>
      <c r="AF52" s="18">
        <v>0</v>
      </c>
      <c r="AG52" s="13">
        <f t="shared" si="9"/>
        <v>0</v>
      </c>
      <c r="AH52" s="18">
        <v>0</v>
      </c>
      <c r="AI52" s="18">
        <v>0</v>
      </c>
      <c r="AJ52" s="13">
        <f t="shared" si="10"/>
        <v>0</v>
      </c>
      <c r="AK52" s="18">
        <v>0</v>
      </c>
      <c r="AL52" s="18">
        <v>0</v>
      </c>
      <c r="AM52" s="13">
        <f t="shared" si="11"/>
        <v>0</v>
      </c>
      <c r="AN52" s="18">
        <v>0</v>
      </c>
      <c r="AO52" s="18">
        <v>0</v>
      </c>
      <c r="AP52" s="13">
        <f t="shared" si="12"/>
        <v>0</v>
      </c>
      <c r="AQ52" s="18">
        <v>0</v>
      </c>
      <c r="AR52" s="18">
        <v>0</v>
      </c>
      <c r="AS52" s="13">
        <f t="shared" si="13"/>
        <v>0</v>
      </c>
      <c r="AT52" s="18">
        <v>0</v>
      </c>
      <c r="AU52" s="18">
        <v>0</v>
      </c>
      <c r="AV52" s="13">
        <f t="shared" si="14"/>
        <v>0</v>
      </c>
      <c r="AW52" s="18">
        <v>0</v>
      </c>
      <c r="AX52" s="18">
        <v>0</v>
      </c>
      <c r="AY52" s="13">
        <f t="shared" si="15"/>
        <v>0</v>
      </c>
      <c r="AZ52" s="18">
        <v>0</v>
      </c>
      <c r="BA52" s="18">
        <v>0</v>
      </c>
      <c r="BB52" s="19">
        <v>0</v>
      </c>
      <c r="BC52" s="18">
        <v>0</v>
      </c>
      <c r="BD52" s="18"/>
      <c r="BE52" s="18"/>
      <c r="BF52" s="18">
        <v>0</v>
      </c>
      <c r="BG52" s="19">
        <v>0</v>
      </c>
      <c r="BH52" s="18">
        <v>0</v>
      </c>
      <c r="BI52" s="18"/>
      <c r="BJ52" s="18">
        <v>0</v>
      </c>
      <c r="BK52" s="13">
        <f t="shared" si="16"/>
        <v>0</v>
      </c>
      <c r="BL52" s="18">
        <v>0</v>
      </c>
      <c r="BM52" s="18">
        <v>0</v>
      </c>
      <c r="BN52" s="18">
        <v>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/>
      <c r="CV52" s="20"/>
      <c r="CW52" s="17">
        <f t="shared" si="24"/>
        <v>3729</v>
      </c>
      <c r="CX52" s="13">
        <f t="shared" si="25"/>
        <v>3724</v>
      </c>
      <c r="CY52" s="13">
        <f t="shared" si="26"/>
        <v>5</v>
      </c>
    </row>
    <row r="53" spans="1:103" ht="47.25" x14ac:dyDescent="0.25">
      <c r="A53" s="12" t="s">
        <v>150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0</v>
      </c>
      <c r="J53" s="18">
        <v>0</v>
      </c>
      <c r="K53" s="18">
        <v>0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2029</v>
      </c>
      <c r="AC53" s="18">
        <v>0</v>
      </c>
      <c r="AD53" s="13">
        <f t="shared" si="8"/>
        <v>1656</v>
      </c>
      <c r="AE53" s="18">
        <v>1656</v>
      </c>
      <c r="AF53" s="18">
        <v>0</v>
      </c>
      <c r="AG53" s="13">
        <f t="shared" si="9"/>
        <v>124</v>
      </c>
      <c r="AH53" s="18">
        <v>124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1281</v>
      </c>
      <c r="AN53" s="18">
        <v>1281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9">
        <v>0</v>
      </c>
      <c r="BC53" s="18">
        <v>0</v>
      </c>
      <c r="BD53" s="18"/>
      <c r="BE53" s="18"/>
      <c r="BF53" s="18">
        <v>0</v>
      </c>
      <c r="BG53" s="19">
        <v>0</v>
      </c>
      <c r="BH53" s="18">
        <v>0</v>
      </c>
      <c r="BI53" s="18"/>
      <c r="BJ53" s="18">
        <v>0</v>
      </c>
      <c r="BK53" s="13">
        <f t="shared" si="16"/>
        <v>4430</v>
      </c>
      <c r="BL53" s="18">
        <v>4430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3203</v>
      </c>
      <c r="CG53" s="18">
        <v>3174</v>
      </c>
      <c r="CH53" s="18">
        <v>29</v>
      </c>
      <c r="CI53" s="13">
        <f t="shared" si="20"/>
        <v>4800</v>
      </c>
      <c r="CJ53" s="18">
        <v>4700</v>
      </c>
      <c r="CK53" s="18">
        <v>100</v>
      </c>
      <c r="CL53" s="13">
        <f t="shared" si="21"/>
        <v>2048</v>
      </c>
      <c r="CM53" s="18">
        <v>2048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>
        <v>0</v>
      </c>
      <c r="CV53" s="20"/>
      <c r="CW53" s="17">
        <f t="shared" si="24"/>
        <v>19571</v>
      </c>
      <c r="CX53" s="13">
        <f t="shared" si="25"/>
        <v>19442</v>
      </c>
      <c r="CY53" s="13">
        <f t="shared" si="26"/>
        <v>129</v>
      </c>
    </row>
    <row r="54" spans="1:103" ht="31.5" x14ac:dyDescent="0.25">
      <c r="A54" s="12" t="s">
        <v>151</v>
      </c>
      <c r="B54" s="13">
        <f t="shared" si="0"/>
        <v>4470</v>
      </c>
      <c r="C54" s="22">
        <v>4464</v>
      </c>
      <c r="D54" s="23"/>
      <c r="E54" s="18">
        <v>6</v>
      </c>
      <c r="F54" s="13">
        <f t="shared" si="1"/>
        <v>0</v>
      </c>
      <c r="G54" s="18"/>
      <c r="H54" s="18"/>
      <c r="I54" s="13">
        <f t="shared" si="2"/>
        <v>0</v>
      </c>
      <c r="J54" s="18"/>
      <c r="K54" s="18"/>
      <c r="L54" s="13">
        <f t="shared" si="3"/>
        <v>1540</v>
      </c>
      <c r="M54" s="18">
        <v>1532</v>
      </c>
      <c r="N54" s="18">
        <v>8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1204</v>
      </c>
      <c r="AC54" s="18">
        <v>2354</v>
      </c>
      <c r="AD54" s="13">
        <f t="shared" si="8"/>
        <v>0</v>
      </c>
      <c r="AE54" s="18">
        <v>0</v>
      </c>
      <c r="AF54" s="18">
        <v>0</v>
      </c>
      <c r="AG54" s="13">
        <f t="shared" si="9"/>
        <v>0</v>
      </c>
      <c r="AH54" s="18">
        <v>0</v>
      </c>
      <c r="AI54" s="18">
        <v>0</v>
      </c>
      <c r="AJ54" s="13">
        <f t="shared" si="10"/>
        <v>5712</v>
      </c>
      <c r="AK54" s="18">
        <v>5632</v>
      </c>
      <c r="AL54" s="18">
        <v>80</v>
      </c>
      <c r="AM54" s="13">
        <f t="shared" si="11"/>
        <v>0</v>
      </c>
      <c r="AN54" s="18">
        <v>0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1007</v>
      </c>
      <c r="AZ54" s="18">
        <v>1007</v>
      </c>
      <c r="BA54" s="18"/>
      <c r="BB54" s="19">
        <v>845</v>
      </c>
      <c r="BC54" s="18">
        <v>845</v>
      </c>
      <c r="BD54" s="18">
        <v>570</v>
      </c>
      <c r="BE54" s="18"/>
      <c r="BF54" s="18"/>
      <c r="BG54" s="19"/>
      <c r="BH54" s="18"/>
      <c r="BI54" s="18"/>
      <c r="BJ54" s="18"/>
      <c r="BK54" s="13">
        <f t="shared" si="16"/>
        <v>649</v>
      </c>
      <c r="BL54" s="18">
        <v>222</v>
      </c>
      <c r="BM54" s="18">
        <v>0</v>
      </c>
      <c r="BN54" s="18">
        <v>427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9468</v>
      </c>
      <c r="BZ54" s="18">
        <v>1642</v>
      </c>
      <c r="CA54" s="18">
        <v>0</v>
      </c>
      <c r="CB54" s="18">
        <v>64</v>
      </c>
      <c r="CC54" s="18">
        <v>2550</v>
      </c>
      <c r="CD54" s="18">
        <v>5212</v>
      </c>
      <c r="CE54" s="18">
        <v>0</v>
      </c>
      <c r="CF54" s="13">
        <f t="shared" si="19"/>
        <v>0</v>
      </c>
      <c r="CG54" s="18">
        <v>0</v>
      </c>
      <c r="CH54" s="18">
        <v>0</v>
      </c>
      <c r="CI54" s="13">
        <f t="shared" si="20"/>
        <v>0</v>
      </c>
      <c r="CJ54" s="18">
        <v>0</v>
      </c>
      <c r="CK54" s="18">
        <v>0</v>
      </c>
      <c r="CL54" s="13">
        <f t="shared" si="21"/>
        <v>943</v>
      </c>
      <c r="CM54" s="18">
        <v>943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28192</v>
      </c>
      <c r="CX54" s="13">
        <f t="shared" si="25"/>
        <v>25744</v>
      </c>
      <c r="CY54" s="13">
        <f t="shared" si="26"/>
        <v>2448</v>
      </c>
    </row>
    <row r="55" spans="1:103" ht="31.5" x14ac:dyDescent="0.25">
      <c r="A55" s="12" t="s">
        <v>152</v>
      </c>
      <c r="B55" s="13">
        <f t="shared" si="0"/>
        <v>0</v>
      </c>
      <c r="C55" s="18"/>
      <c r="D55" s="18"/>
      <c r="E55" s="18"/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0</v>
      </c>
      <c r="M55" s="18"/>
      <c r="N55" s="18"/>
      <c r="O55" s="13">
        <f t="shared" si="4"/>
        <v>2540</v>
      </c>
      <c r="P55" s="18">
        <v>2482</v>
      </c>
      <c r="Q55" s="18">
        <v>58</v>
      </c>
      <c r="R55" s="13">
        <f t="shared" si="5"/>
        <v>0</v>
      </c>
      <c r="S55" s="18"/>
      <c r="T55" s="18"/>
      <c r="U55" s="13">
        <f t="shared" si="6"/>
        <v>0</v>
      </c>
      <c r="V55" s="18"/>
      <c r="W55" s="18"/>
      <c r="X55" s="13">
        <f t="shared" si="7"/>
        <v>0</v>
      </c>
      <c r="Y55" s="18"/>
      <c r="Z55" s="18"/>
      <c r="AA55" s="18"/>
      <c r="AB55" s="18">
        <v>1906</v>
      </c>
      <c r="AC55" s="18">
        <v>0</v>
      </c>
      <c r="AD55" s="13">
        <f t="shared" si="8"/>
        <v>1706</v>
      </c>
      <c r="AE55" s="18">
        <v>1676</v>
      </c>
      <c r="AF55" s="18">
        <v>30</v>
      </c>
      <c r="AG55" s="13">
        <f t="shared" si="9"/>
        <v>2106</v>
      </c>
      <c r="AH55" s="18">
        <v>2106</v>
      </c>
      <c r="AI55" s="18"/>
      <c r="AJ55" s="13">
        <f t="shared" si="10"/>
        <v>0</v>
      </c>
      <c r="AK55" s="18"/>
      <c r="AL55" s="18"/>
      <c r="AM55" s="13">
        <f t="shared" si="11"/>
        <v>0</v>
      </c>
      <c r="AN55" s="18"/>
      <c r="AO55" s="18"/>
      <c r="AP55" s="13">
        <f t="shared" si="12"/>
        <v>0</v>
      </c>
      <c r="AQ55" s="18"/>
      <c r="AR55" s="18"/>
      <c r="AS55" s="13">
        <f t="shared" si="13"/>
        <v>0</v>
      </c>
      <c r="AT55" s="18"/>
      <c r="AU55" s="18"/>
      <c r="AV55" s="13">
        <f t="shared" si="14"/>
        <v>0</v>
      </c>
      <c r="AW55" s="18"/>
      <c r="AX55" s="18"/>
      <c r="AY55" s="13">
        <f t="shared" si="15"/>
        <v>0</v>
      </c>
      <c r="AZ55" s="18"/>
      <c r="BA55" s="18"/>
      <c r="BB55" s="19"/>
      <c r="BC55" s="18"/>
      <c r="BD55" s="18"/>
      <c r="BE55" s="18"/>
      <c r="BF55" s="18"/>
      <c r="BG55" s="19"/>
      <c r="BH55" s="18"/>
      <c r="BI55" s="18"/>
      <c r="BJ55" s="18"/>
      <c r="BK55" s="13">
        <f t="shared" si="16"/>
        <v>0</v>
      </c>
      <c r="BL55" s="18"/>
      <c r="BM55" s="18"/>
      <c r="BN55" s="18"/>
      <c r="BO55" s="18"/>
      <c r="BP55" s="13">
        <f t="shared" si="17"/>
        <v>0</v>
      </c>
      <c r="BQ55" s="19"/>
      <c r="BR55" s="19"/>
      <c r="BS55" s="19"/>
      <c r="BT55" s="19"/>
      <c r="BU55" s="19"/>
      <c r="BV55" s="19"/>
      <c r="BW55" s="18"/>
      <c r="BX55" s="18"/>
      <c r="BY55" s="13">
        <f t="shared" si="18"/>
        <v>0</v>
      </c>
      <c r="BZ55" s="18"/>
      <c r="CA55" s="18"/>
      <c r="CB55" s="18"/>
      <c r="CC55" s="18"/>
      <c r="CD55" s="18"/>
      <c r="CE55" s="18"/>
      <c r="CF55" s="13">
        <f t="shared" si="19"/>
        <v>0</v>
      </c>
      <c r="CG55" s="18"/>
      <c r="CH55" s="18"/>
      <c r="CI55" s="13">
        <f t="shared" si="20"/>
        <v>0</v>
      </c>
      <c r="CJ55" s="18"/>
      <c r="CK55" s="18"/>
      <c r="CL55" s="13">
        <f t="shared" si="21"/>
        <v>2946</v>
      </c>
      <c r="CM55" s="18">
        <v>2918</v>
      </c>
      <c r="CN55" s="18">
        <v>28</v>
      </c>
      <c r="CO55" s="13">
        <f t="shared" si="22"/>
        <v>0</v>
      </c>
      <c r="CP55" s="18"/>
      <c r="CQ55" s="18"/>
      <c r="CR55" s="13">
        <f t="shared" si="23"/>
        <v>0</v>
      </c>
      <c r="CS55" s="18"/>
      <c r="CT55" s="18"/>
      <c r="CU55" s="18"/>
      <c r="CV55" s="20"/>
      <c r="CW55" s="17">
        <f t="shared" si="24"/>
        <v>11204</v>
      </c>
      <c r="CX55" s="13">
        <f t="shared" si="25"/>
        <v>11088</v>
      </c>
      <c r="CY55" s="13">
        <f t="shared" si="26"/>
        <v>116</v>
      </c>
    </row>
    <row r="56" spans="1:103" ht="31.5" x14ac:dyDescent="0.25">
      <c r="A56" s="12" t="s">
        <v>153</v>
      </c>
      <c r="B56" s="13">
        <f t="shared" si="0"/>
        <v>0</v>
      </c>
      <c r="C56" s="18">
        <v>0</v>
      </c>
      <c r="D56" s="18"/>
      <c r="E56" s="18">
        <v>0</v>
      </c>
      <c r="F56" s="13">
        <f t="shared" si="1"/>
        <v>0</v>
      </c>
      <c r="G56" s="18">
        <v>0</v>
      </c>
      <c r="H56" s="18">
        <v>0</v>
      </c>
      <c r="I56" s="13">
        <f t="shared" si="2"/>
        <v>0</v>
      </c>
      <c r="J56" s="18">
        <v>0</v>
      </c>
      <c r="K56" s="18">
        <v>0</v>
      </c>
      <c r="L56" s="13">
        <f t="shared" si="3"/>
        <v>0</v>
      </c>
      <c r="M56" s="18">
        <v>0</v>
      </c>
      <c r="N56" s="18">
        <v>0</v>
      </c>
      <c r="O56" s="13">
        <f t="shared" si="4"/>
        <v>0</v>
      </c>
      <c r="P56" s="18">
        <v>0</v>
      </c>
      <c r="Q56" s="18">
        <v>0</v>
      </c>
      <c r="R56" s="13">
        <f t="shared" si="5"/>
        <v>0</v>
      </c>
      <c r="S56" s="18">
        <v>0</v>
      </c>
      <c r="T56" s="18">
        <v>0</v>
      </c>
      <c r="U56" s="13">
        <f t="shared" si="6"/>
        <v>0</v>
      </c>
      <c r="V56" s="18">
        <v>0</v>
      </c>
      <c r="W56" s="18">
        <v>0</v>
      </c>
      <c r="X56" s="13">
        <f t="shared" si="7"/>
        <v>0</v>
      </c>
      <c r="Y56" s="18">
        <v>0</v>
      </c>
      <c r="Z56" s="18">
        <v>0</v>
      </c>
      <c r="AA56" s="18">
        <v>0</v>
      </c>
      <c r="AB56" s="18">
        <v>800</v>
      </c>
      <c r="AC56" s="18">
        <v>66</v>
      </c>
      <c r="AD56" s="13">
        <f t="shared" si="8"/>
        <v>0</v>
      </c>
      <c r="AE56" s="18">
        <v>0</v>
      </c>
      <c r="AF56" s="18">
        <v>0</v>
      </c>
      <c r="AG56" s="13">
        <f t="shared" si="9"/>
        <v>0</v>
      </c>
      <c r="AH56" s="18">
        <v>0</v>
      </c>
      <c r="AI56" s="18">
        <v>0</v>
      </c>
      <c r="AJ56" s="13">
        <f t="shared" si="10"/>
        <v>0</v>
      </c>
      <c r="AK56" s="18">
        <v>0</v>
      </c>
      <c r="AL56" s="18">
        <v>0</v>
      </c>
      <c r="AM56" s="13">
        <f t="shared" si="11"/>
        <v>0</v>
      </c>
      <c r="AN56" s="18">
        <v>0</v>
      </c>
      <c r="AO56" s="18">
        <v>0</v>
      </c>
      <c r="AP56" s="13">
        <f t="shared" si="12"/>
        <v>0</v>
      </c>
      <c r="AQ56" s="18">
        <v>0</v>
      </c>
      <c r="AR56" s="18">
        <v>0</v>
      </c>
      <c r="AS56" s="13">
        <f t="shared" si="13"/>
        <v>0</v>
      </c>
      <c r="AT56" s="18">
        <v>0</v>
      </c>
      <c r="AU56" s="18">
        <v>0</v>
      </c>
      <c r="AV56" s="13">
        <f t="shared" si="14"/>
        <v>0</v>
      </c>
      <c r="AW56" s="18">
        <v>0</v>
      </c>
      <c r="AX56" s="18">
        <v>0</v>
      </c>
      <c r="AY56" s="13">
        <f t="shared" si="15"/>
        <v>0</v>
      </c>
      <c r="AZ56" s="18">
        <v>0</v>
      </c>
      <c r="BA56" s="18">
        <v>0</v>
      </c>
      <c r="BB56" s="19">
        <v>0</v>
      </c>
      <c r="BC56" s="18">
        <v>0</v>
      </c>
      <c r="BD56" s="18"/>
      <c r="BE56" s="18"/>
      <c r="BF56" s="18">
        <v>0</v>
      </c>
      <c r="BG56" s="19">
        <v>0</v>
      </c>
      <c r="BH56" s="18">
        <v>0</v>
      </c>
      <c r="BI56" s="18"/>
      <c r="BJ56" s="18">
        <v>0</v>
      </c>
      <c r="BK56" s="13">
        <f t="shared" si="16"/>
        <v>0</v>
      </c>
      <c r="BL56" s="18">
        <v>0</v>
      </c>
      <c r="BM56" s="18">
        <v>0</v>
      </c>
      <c r="BN56" s="18">
        <v>0</v>
      </c>
      <c r="BO56" s="18">
        <v>0</v>
      </c>
      <c r="BP56" s="13">
        <f t="shared" si="17"/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8">
        <v>0</v>
      </c>
      <c r="BX56" s="18">
        <v>0</v>
      </c>
      <c r="BY56" s="13">
        <f t="shared" si="18"/>
        <v>2659</v>
      </c>
      <c r="BZ56" s="18">
        <v>1173</v>
      </c>
      <c r="CA56" s="18">
        <v>51</v>
      </c>
      <c r="CB56" s="18">
        <v>25</v>
      </c>
      <c r="CC56" s="18">
        <v>450</v>
      </c>
      <c r="CD56" s="18">
        <v>960</v>
      </c>
      <c r="CE56" s="18">
        <v>0</v>
      </c>
      <c r="CF56" s="13">
        <f t="shared" si="19"/>
        <v>0</v>
      </c>
      <c r="CG56" s="18">
        <v>0</v>
      </c>
      <c r="CH56" s="18">
        <v>0</v>
      </c>
      <c r="CI56" s="13">
        <f t="shared" si="20"/>
        <v>0</v>
      </c>
      <c r="CJ56" s="18">
        <v>0</v>
      </c>
      <c r="CK56" s="18">
        <v>0</v>
      </c>
      <c r="CL56" s="13">
        <f t="shared" si="21"/>
        <v>0</v>
      </c>
      <c r="CM56" s="18">
        <v>0</v>
      </c>
      <c r="CN56" s="18">
        <v>0</v>
      </c>
      <c r="CO56" s="13">
        <f t="shared" si="22"/>
        <v>0</v>
      </c>
      <c r="CP56" s="18">
        <v>0</v>
      </c>
      <c r="CQ56" s="18">
        <v>0</v>
      </c>
      <c r="CR56" s="13">
        <f t="shared" si="23"/>
        <v>0</v>
      </c>
      <c r="CS56" s="18">
        <v>0</v>
      </c>
      <c r="CT56" s="18">
        <v>0</v>
      </c>
      <c r="CU56" s="18">
        <v>1200</v>
      </c>
      <c r="CV56" s="20"/>
      <c r="CW56" s="17">
        <f t="shared" si="24"/>
        <v>4725</v>
      </c>
      <c r="CX56" s="13">
        <f t="shared" si="25"/>
        <v>4608</v>
      </c>
      <c r="CY56" s="13">
        <f t="shared" si="26"/>
        <v>117</v>
      </c>
    </row>
    <row r="57" spans="1:103" ht="31.5" x14ac:dyDescent="0.25">
      <c r="A57" s="12" t="s">
        <v>154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141</v>
      </c>
      <c r="M57" s="18">
        <v>0</v>
      </c>
      <c r="N57" s="18">
        <v>141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989</v>
      </c>
      <c r="AB57" s="18">
        <v>0</v>
      </c>
      <c r="AC57" s="18">
        <v>55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9">
        <v>0</v>
      </c>
      <c r="BC57" s="18">
        <v>0</v>
      </c>
      <c r="BD57" s="18"/>
      <c r="BE57" s="18"/>
      <c r="BF57" s="18">
        <v>0</v>
      </c>
      <c r="BG57" s="19"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0</v>
      </c>
      <c r="BZ57" s="18">
        <v>0</v>
      </c>
      <c r="CA57" s="18">
        <v>0</v>
      </c>
      <c r="CB57" s="18">
        <v>0</v>
      </c>
      <c r="CC57" s="18">
        <v>0</v>
      </c>
      <c r="CD57" s="18">
        <v>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1204</v>
      </c>
      <c r="CM57" s="18">
        <v>0</v>
      </c>
      <c r="CN57" s="18">
        <v>1204</v>
      </c>
      <c r="CO57" s="13">
        <f t="shared" si="22"/>
        <v>0</v>
      </c>
      <c r="CP57" s="18">
        <v>0</v>
      </c>
      <c r="CQ57" s="18"/>
      <c r="CR57" s="13">
        <f t="shared" si="23"/>
        <v>0</v>
      </c>
      <c r="CS57" s="18"/>
      <c r="CT57" s="18"/>
      <c r="CU57" s="18"/>
      <c r="CV57" s="20"/>
      <c r="CW57" s="17">
        <f t="shared" si="24"/>
        <v>2389</v>
      </c>
      <c r="CX57" s="13">
        <f t="shared" si="25"/>
        <v>0</v>
      </c>
      <c r="CY57" s="13">
        <f t="shared" si="26"/>
        <v>2389</v>
      </c>
    </row>
    <row r="58" spans="1:103" ht="31.5" x14ac:dyDescent="0.25">
      <c r="A58" s="12" t="s">
        <v>155</v>
      </c>
      <c r="B58" s="13">
        <f t="shared" si="0"/>
        <v>3297</v>
      </c>
      <c r="C58" s="18">
        <v>3297</v>
      </c>
      <c r="D58" s="18">
        <v>770</v>
      </c>
      <c r="E58" s="18"/>
      <c r="F58" s="13">
        <f t="shared" si="1"/>
        <v>1968</v>
      </c>
      <c r="G58" s="18">
        <v>1968</v>
      </c>
      <c r="H58" s="18">
        <v>0</v>
      </c>
      <c r="I58" s="13">
        <f t="shared" si="2"/>
        <v>1085</v>
      </c>
      <c r="J58" s="18">
        <v>1085</v>
      </c>
      <c r="K58" s="18">
        <v>0</v>
      </c>
      <c r="L58" s="13">
        <f t="shared" si="3"/>
        <v>950</v>
      </c>
      <c r="M58" s="18">
        <v>950</v>
      </c>
      <c r="N58" s="18">
        <v>0</v>
      </c>
      <c r="O58" s="13">
        <f t="shared" si="4"/>
        <v>1000</v>
      </c>
      <c r="P58" s="18">
        <v>1000</v>
      </c>
      <c r="Q58" s="18">
        <v>0</v>
      </c>
      <c r="R58" s="13">
        <f t="shared" si="5"/>
        <v>940</v>
      </c>
      <c r="S58" s="18">
        <v>940</v>
      </c>
      <c r="T58" s="18"/>
      <c r="U58" s="13">
        <f t="shared" si="6"/>
        <v>0</v>
      </c>
      <c r="V58" s="18"/>
      <c r="W58" s="18"/>
      <c r="X58" s="13">
        <f t="shared" si="7"/>
        <v>0</v>
      </c>
      <c r="Y58" s="18"/>
      <c r="Z58" s="18"/>
      <c r="AA58" s="18"/>
      <c r="AB58" s="18"/>
      <c r="AC58" s="18"/>
      <c r="AD58" s="13">
        <f t="shared" si="8"/>
        <v>1185</v>
      </c>
      <c r="AE58" s="18">
        <v>1185</v>
      </c>
      <c r="AF58" s="18">
        <v>0</v>
      </c>
      <c r="AG58" s="13">
        <f t="shared" si="9"/>
        <v>600</v>
      </c>
      <c r="AH58" s="18">
        <v>600</v>
      </c>
      <c r="AI58" s="18">
        <v>0</v>
      </c>
      <c r="AJ58" s="13">
        <f t="shared" si="10"/>
        <v>1900</v>
      </c>
      <c r="AK58" s="18">
        <v>1900</v>
      </c>
      <c r="AL58" s="18">
        <v>0</v>
      </c>
      <c r="AM58" s="13">
        <f t="shared" si="11"/>
        <v>860</v>
      </c>
      <c r="AN58" s="18">
        <v>860</v>
      </c>
      <c r="AO58" s="18">
        <v>0</v>
      </c>
      <c r="AP58" s="13">
        <f t="shared" si="12"/>
        <v>800</v>
      </c>
      <c r="AQ58" s="18">
        <v>675</v>
      </c>
      <c r="AR58" s="18">
        <v>125</v>
      </c>
      <c r="AS58" s="13">
        <f t="shared" si="13"/>
        <v>0</v>
      </c>
      <c r="AT58" s="18">
        <v>0</v>
      </c>
      <c r="AU58" s="18">
        <v>0</v>
      </c>
      <c r="AV58" s="13">
        <f t="shared" si="14"/>
        <v>1000</v>
      </c>
      <c r="AW58" s="18">
        <v>1000</v>
      </c>
      <c r="AX58" s="18">
        <v>0</v>
      </c>
      <c r="AY58" s="13">
        <f t="shared" si="15"/>
        <v>1200</v>
      </c>
      <c r="AZ58" s="18">
        <v>1200</v>
      </c>
      <c r="BA58" s="18"/>
      <c r="BB58" s="19"/>
      <c r="BC58" s="18"/>
      <c r="BD58" s="18"/>
      <c r="BE58" s="18"/>
      <c r="BF58" s="18"/>
      <c r="BG58" s="19">
        <v>2170</v>
      </c>
      <c r="BH58" s="18">
        <v>2170</v>
      </c>
      <c r="BI58" s="18">
        <v>270</v>
      </c>
      <c r="BJ58" s="18"/>
      <c r="BK58" s="13">
        <f t="shared" si="16"/>
        <v>5335</v>
      </c>
      <c r="BL58" s="18">
        <v>1210</v>
      </c>
      <c r="BM58" s="18">
        <v>0</v>
      </c>
      <c r="BN58" s="18">
        <v>4125</v>
      </c>
      <c r="BO58" s="18">
        <v>0</v>
      </c>
      <c r="BP58" s="13">
        <f t="shared" si="17"/>
        <v>30</v>
      </c>
      <c r="BQ58" s="19">
        <v>0</v>
      </c>
      <c r="BR58" s="19">
        <v>0</v>
      </c>
      <c r="BS58" s="19">
        <v>30</v>
      </c>
      <c r="BT58" s="19"/>
      <c r="BU58" s="19"/>
      <c r="BV58" s="19"/>
      <c r="BW58" s="18"/>
      <c r="BX58" s="18"/>
      <c r="BY58" s="13">
        <f t="shared" si="18"/>
        <v>4340</v>
      </c>
      <c r="BZ58" s="18">
        <v>4300</v>
      </c>
      <c r="CA58" s="18">
        <v>10</v>
      </c>
      <c r="CB58" s="18">
        <v>30</v>
      </c>
      <c r="CC58" s="18"/>
      <c r="CD58" s="18"/>
      <c r="CE58" s="18"/>
      <c r="CF58" s="13">
        <f t="shared" si="19"/>
        <v>0</v>
      </c>
      <c r="CG58" s="18"/>
      <c r="CH58" s="18"/>
      <c r="CI58" s="13">
        <f t="shared" si="20"/>
        <v>0</v>
      </c>
      <c r="CJ58" s="18"/>
      <c r="CK58" s="18"/>
      <c r="CL58" s="13">
        <f t="shared" si="21"/>
        <v>3045</v>
      </c>
      <c r="CM58" s="18">
        <v>3045</v>
      </c>
      <c r="CN58" s="18"/>
      <c r="CO58" s="13">
        <f t="shared" si="22"/>
        <v>0</v>
      </c>
      <c r="CP58" s="18"/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31705</v>
      </c>
      <c r="CX58" s="13">
        <f t="shared" si="25"/>
        <v>31570</v>
      </c>
      <c r="CY58" s="13">
        <f t="shared" si="26"/>
        <v>135</v>
      </c>
    </row>
    <row r="59" spans="1:103" ht="31.5" x14ac:dyDescent="0.25">
      <c r="A59" s="12" t="s">
        <v>156</v>
      </c>
      <c r="B59" s="13">
        <f t="shared" si="0"/>
        <v>8429</v>
      </c>
      <c r="C59" s="18">
        <v>7679</v>
      </c>
      <c r="D59" s="18">
        <v>1350</v>
      </c>
      <c r="E59" s="18">
        <v>750</v>
      </c>
      <c r="F59" s="13">
        <f t="shared" si="1"/>
        <v>0</v>
      </c>
      <c r="G59" s="18"/>
      <c r="H59" s="18"/>
      <c r="I59" s="13">
        <f t="shared" si="2"/>
        <v>0</v>
      </c>
      <c r="J59" s="18"/>
      <c r="K59" s="18"/>
      <c r="L59" s="13">
        <f t="shared" si="3"/>
        <v>0</v>
      </c>
      <c r="M59" s="18"/>
      <c r="N59" s="18"/>
      <c r="O59" s="13">
        <f t="shared" si="4"/>
        <v>0</v>
      </c>
      <c r="P59" s="18"/>
      <c r="Q59" s="18"/>
      <c r="R59" s="13">
        <f t="shared" si="5"/>
        <v>0</v>
      </c>
      <c r="S59" s="18"/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0</v>
      </c>
      <c r="AE59" s="18"/>
      <c r="AF59" s="18"/>
      <c r="AG59" s="13">
        <f t="shared" si="9"/>
        <v>0</v>
      </c>
      <c r="AH59" s="18"/>
      <c r="AI59" s="18"/>
      <c r="AJ59" s="13">
        <f t="shared" si="10"/>
        <v>0</v>
      </c>
      <c r="AK59" s="18"/>
      <c r="AL59" s="18"/>
      <c r="AM59" s="13">
        <f t="shared" si="11"/>
        <v>0</v>
      </c>
      <c r="AN59" s="18"/>
      <c r="AO59" s="18"/>
      <c r="AP59" s="13">
        <f t="shared" si="12"/>
        <v>0</v>
      </c>
      <c r="AQ59" s="18"/>
      <c r="AR59" s="18"/>
      <c r="AS59" s="13">
        <f t="shared" si="13"/>
        <v>0</v>
      </c>
      <c r="AT59" s="18"/>
      <c r="AU59" s="18"/>
      <c r="AV59" s="13">
        <f t="shared" si="14"/>
        <v>0</v>
      </c>
      <c r="AW59" s="18"/>
      <c r="AX59" s="18"/>
      <c r="AY59" s="13">
        <f t="shared" si="15"/>
        <v>0</v>
      </c>
      <c r="AZ59" s="18"/>
      <c r="BA59" s="18"/>
      <c r="BB59" s="19">
        <f>BC59+BF59</f>
        <v>2756</v>
      </c>
      <c r="BC59" s="18">
        <v>2720</v>
      </c>
      <c r="BD59" s="18">
        <v>310</v>
      </c>
      <c r="BE59" s="18">
        <v>200</v>
      </c>
      <c r="BF59" s="18">
        <v>36</v>
      </c>
      <c r="BG59" s="19">
        <v>500</v>
      </c>
      <c r="BH59" s="18">
        <v>500</v>
      </c>
      <c r="BI59" s="18">
        <v>200</v>
      </c>
      <c r="BJ59" s="18"/>
      <c r="BK59" s="13">
        <f t="shared" si="16"/>
        <v>0</v>
      </c>
      <c r="BL59" s="18"/>
      <c r="BM59" s="18"/>
      <c r="BN59" s="18"/>
      <c r="BO59" s="18"/>
      <c r="BP59" s="13">
        <f t="shared" si="17"/>
        <v>0</v>
      </c>
      <c r="BQ59" s="19"/>
      <c r="BR59" s="19"/>
      <c r="BS59" s="19"/>
      <c r="BT59" s="19"/>
      <c r="BU59" s="19"/>
      <c r="BV59" s="19"/>
      <c r="BW59" s="18"/>
      <c r="BX59" s="18"/>
      <c r="BY59" s="13">
        <f t="shared" si="18"/>
        <v>0</v>
      </c>
      <c r="BZ59" s="18"/>
      <c r="CA59" s="18"/>
      <c r="CB59" s="18"/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>
        <v>0</v>
      </c>
      <c r="CL59" s="13">
        <f t="shared" si="21"/>
        <v>2080</v>
      </c>
      <c r="CM59" s="18">
        <v>2080</v>
      </c>
      <c r="CN59" s="18">
        <v>0</v>
      </c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13765</v>
      </c>
      <c r="CX59" s="13">
        <f t="shared" si="25"/>
        <v>12979</v>
      </c>
      <c r="CY59" s="13">
        <f t="shared" si="26"/>
        <v>786</v>
      </c>
    </row>
    <row r="60" spans="1:103" ht="47.25" x14ac:dyDescent="0.25">
      <c r="A60" s="12" t="s">
        <v>157</v>
      </c>
      <c r="B60" s="13">
        <f t="shared" si="0"/>
        <v>593</v>
      </c>
      <c r="C60" s="18">
        <v>0</v>
      </c>
      <c r="D60" s="18"/>
      <c r="E60" s="18">
        <v>593</v>
      </c>
      <c r="F60" s="13">
        <f t="shared" si="1"/>
        <v>379</v>
      </c>
      <c r="G60" s="18">
        <v>0</v>
      </c>
      <c r="H60" s="18">
        <v>379</v>
      </c>
      <c r="I60" s="13">
        <f t="shared" si="2"/>
        <v>881</v>
      </c>
      <c r="J60" s="18">
        <v>0</v>
      </c>
      <c r="K60" s="18">
        <v>881</v>
      </c>
      <c r="L60" s="13">
        <f t="shared" si="3"/>
        <v>462</v>
      </c>
      <c r="M60" s="18">
        <v>0</v>
      </c>
      <c r="N60" s="18">
        <v>462</v>
      </c>
      <c r="O60" s="13">
        <f t="shared" si="4"/>
        <v>1263</v>
      </c>
      <c r="P60" s="18">
        <v>0</v>
      </c>
      <c r="Q60" s="18">
        <v>1263</v>
      </c>
      <c r="R60" s="13">
        <f t="shared" si="5"/>
        <v>746</v>
      </c>
      <c r="S60" s="18">
        <v>0</v>
      </c>
      <c r="T60" s="18">
        <v>746</v>
      </c>
      <c r="U60" s="13">
        <f t="shared" si="6"/>
        <v>0</v>
      </c>
      <c r="V60" s="18">
        <v>0</v>
      </c>
      <c r="W60" s="18">
        <v>0</v>
      </c>
      <c r="X60" s="13">
        <f t="shared" si="7"/>
        <v>0</v>
      </c>
      <c r="Y60" s="18">
        <v>0</v>
      </c>
      <c r="Z60" s="18">
        <v>0</v>
      </c>
      <c r="AA60" s="18">
        <v>240</v>
      </c>
      <c r="AB60" s="18">
        <v>0</v>
      </c>
      <c r="AC60" s="18">
        <v>115</v>
      </c>
      <c r="AD60" s="13">
        <f t="shared" si="8"/>
        <v>942</v>
      </c>
      <c r="AE60" s="18">
        <v>0</v>
      </c>
      <c r="AF60" s="18">
        <v>942</v>
      </c>
      <c r="AG60" s="13">
        <f t="shared" si="9"/>
        <v>58</v>
      </c>
      <c r="AH60" s="18">
        <v>0</v>
      </c>
      <c r="AI60" s="18">
        <v>58</v>
      </c>
      <c r="AJ60" s="13">
        <f t="shared" si="10"/>
        <v>595</v>
      </c>
      <c r="AK60" s="18">
        <v>0</v>
      </c>
      <c r="AL60" s="18">
        <v>595</v>
      </c>
      <c r="AM60" s="13">
        <f t="shared" si="11"/>
        <v>480</v>
      </c>
      <c r="AN60" s="18">
        <v>0</v>
      </c>
      <c r="AO60" s="18">
        <v>480</v>
      </c>
      <c r="AP60" s="13">
        <f t="shared" si="12"/>
        <v>0</v>
      </c>
      <c r="AQ60" s="18">
        <v>0</v>
      </c>
      <c r="AR60" s="18">
        <v>0</v>
      </c>
      <c r="AS60" s="13">
        <f t="shared" si="13"/>
        <v>116</v>
      </c>
      <c r="AT60" s="18">
        <v>0</v>
      </c>
      <c r="AU60" s="18">
        <v>116</v>
      </c>
      <c r="AV60" s="13">
        <f t="shared" si="14"/>
        <v>112</v>
      </c>
      <c r="AW60" s="18">
        <v>0</v>
      </c>
      <c r="AX60" s="18">
        <v>112</v>
      </c>
      <c r="AY60" s="13">
        <f t="shared" si="15"/>
        <v>0</v>
      </c>
      <c r="AZ60" s="18">
        <v>0</v>
      </c>
      <c r="BA60" s="18">
        <v>0</v>
      </c>
      <c r="BB60" s="19">
        <v>0</v>
      </c>
      <c r="BC60" s="18">
        <v>0</v>
      </c>
      <c r="BD60" s="18"/>
      <c r="BE60" s="18"/>
      <c r="BF60" s="18">
        <v>0</v>
      </c>
      <c r="BG60" s="19">
        <v>0</v>
      </c>
      <c r="BH60" s="18">
        <v>0</v>
      </c>
      <c r="BI60" s="18"/>
      <c r="BJ60" s="18">
        <v>0</v>
      </c>
      <c r="BK60" s="13">
        <f t="shared" si="16"/>
        <v>1290</v>
      </c>
      <c r="BL60" s="18">
        <v>0</v>
      </c>
      <c r="BM60" s="18">
        <v>1290</v>
      </c>
      <c r="BN60" s="18">
        <v>0</v>
      </c>
      <c r="BO60" s="18">
        <v>0</v>
      </c>
      <c r="BP60" s="13">
        <f t="shared" si="17"/>
        <v>150</v>
      </c>
      <c r="BQ60" s="19">
        <v>0</v>
      </c>
      <c r="BR60" s="19">
        <v>80</v>
      </c>
      <c r="BS60" s="19">
        <v>0</v>
      </c>
      <c r="BT60" s="19">
        <v>0</v>
      </c>
      <c r="BU60" s="19">
        <v>0</v>
      </c>
      <c r="BV60" s="19">
        <v>0</v>
      </c>
      <c r="BW60" s="18">
        <v>0</v>
      </c>
      <c r="BX60" s="18">
        <v>70</v>
      </c>
      <c r="BY60" s="13">
        <f t="shared" si="18"/>
        <v>676</v>
      </c>
      <c r="BZ60" s="18">
        <v>0</v>
      </c>
      <c r="CA60" s="18">
        <v>676</v>
      </c>
      <c r="CB60" s="18">
        <v>0</v>
      </c>
      <c r="CC60" s="18">
        <v>0</v>
      </c>
      <c r="CD60" s="18">
        <v>0</v>
      </c>
      <c r="CE60" s="18">
        <v>0</v>
      </c>
      <c r="CF60" s="13">
        <f t="shared" si="19"/>
        <v>1280</v>
      </c>
      <c r="CG60" s="18">
        <v>0</v>
      </c>
      <c r="CH60" s="18">
        <v>1280</v>
      </c>
      <c r="CI60" s="13">
        <f t="shared" si="20"/>
        <v>0</v>
      </c>
      <c r="CJ60" s="18">
        <v>0</v>
      </c>
      <c r="CK60" s="18">
        <v>0</v>
      </c>
      <c r="CL60" s="13">
        <f t="shared" si="21"/>
        <v>1200</v>
      </c>
      <c r="CM60" s="18">
        <v>0</v>
      </c>
      <c r="CN60" s="18">
        <v>1200</v>
      </c>
      <c r="CO60" s="13">
        <f t="shared" si="22"/>
        <v>0</v>
      </c>
      <c r="CP60" s="18">
        <v>0</v>
      </c>
      <c r="CQ60" s="18">
        <v>0</v>
      </c>
      <c r="CR60" s="13">
        <f t="shared" si="23"/>
        <v>0</v>
      </c>
      <c r="CS60" s="18">
        <v>0</v>
      </c>
      <c r="CT60" s="18">
        <v>0</v>
      </c>
      <c r="CU60" s="18">
        <v>0</v>
      </c>
      <c r="CV60" s="20"/>
      <c r="CW60" s="17">
        <f t="shared" si="24"/>
        <v>11578</v>
      </c>
      <c r="CX60" s="13">
        <f t="shared" si="25"/>
        <v>0</v>
      </c>
      <c r="CY60" s="13">
        <f t="shared" si="26"/>
        <v>11578</v>
      </c>
    </row>
    <row r="61" spans="1:103" ht="47.25" x14ac:dyDescent="0.25">
      <c r="A61" s="12" t="s">
        <v>158</v>
      </c>
      <c r="B61" s="13">
        <f t="shared" si="0"/>
        <v>0</v>
      </c>
      <c r="C61" s="18"/>
      <c r="D61" s="18"/>
      <c r="E61" s="18"/>
      <c r="F61" s="13">
        <f t="shared" si="1"/>
        <v>0</v>
      </c>
      <c r="G61" s="18"/>
      <c r="H61" s="18"/>
      <c r="I61" s="13">
        <f t="shared" si="2"/>
        <v>0</v>
      </c>
      <c r="J61" s="18"/>
      <c r="K61" s="18"/>
      <c r="L61" s="13">
        <f t="shared" si="3"/>
        <v>0</v>
      </c>
      <c r="M61" s="18"/>
      <c r="N61" s="18"/>
      <c r="O61" s="13">
        <f t="shared" si="4"/>
        <v>0</v>
      </c>
      <c r="P61" s="18"/>
      <c r="Q61" s="18"/>
      <c r="R61" s="13">
        <f t="shared" si="5"/>
        <v>0</v>
      </c>
      <c r="S61" s="18"/>
      <c r="T61" s="18"/>
      <c r="U61" s="13">
        <f t="shared" si="6"/>
        <v>0</v>
      </c>
      <c r="V61" s="18"/>
      <c r="W61" s="18"/>
      <c r="X61" s="13">
        <f t="shared" si="7"/>
        <v>0</v>
      </c>
      <c r="Y61" s="18"/>
      <c r="Z61" s="18"/>
      <c r="AA61" s="18"/>
      <c r="AB61" s="18"/>
      <c r="AC61" s="18"/>
      <c r="AD61" s="13">
        <f t="shared" si="8"/>
        <v>0</v>
      </c>
      <c r="AE61" s="18"/>
      <c r="AF61" s="18"/>
      <c r="AG61" s="13">
        <f t="shared" si="9"/>
        <v>0</v>
      </c>
      <c r="AH61" s="18"/>
      <c r="AI61" s="18"/>
      <c r="AJ61" s="13">
        <f t="shared" si="10"/>
        <v>0</v>
      </c>
      <c r="AK61" s="18"/>
      <c r="AL61" s="18"/>
      <c r="AM61" s="13">
        <f t="shared" si="11"/>
        <v>0</v>
      </c>
      <c r="AN61" s="18"/>
      <c r="AO61" s="18"/>
      <c r="AP61" s="13">
        <f t="shared" si="12"/>
        <v>0</v>
      </c>
      <c r="AQ61" s="18"/>
      <c r="AR61" s="18"/>
      <c r="AS61" s="13">
        <f t="shared" si="13"/>
        <v>0</v>
      </c>
      <c r="AT61" s="18"/>
      <c r="AU61" s="18"/>
      <c r="AV61" s="13">
        <f t="shared" si="14"/>
        <v>0</v>
      </c>
      <c r="AW61" s="18"/>
      <c r="AX61" s="18"/>
      <c r="AY61" s="13">
        <f t="shared" si="15"/>
        <v>0</v>
      </c>
      <c r="AZ61" s="18"/>
      <c r="BA61" s="18"/>
      <c r="BB61" s="19"/>
      <c r="BC61" s="18"/>
      <c r="BD61" s="18"/>
      <c r="BE61" s="18"/>
      <c r="BF61" s="18"/>
      <c r="BG61" s="19"/>
      <c r="BH61" s="18"/>
      <c r="BI61" s="18"/>
      <c r="BJ61" s="18"/>
      <c r="BK61" s="13">
        <f t="shared" si="16"/>
        <v>0</v>
      </c>
      <c r="BL61" s="18"/>
      <c r="BM61" s="18"/>
      <c r="BN61" s="18"/>
      <c r="BO61" s="18"/>
      <c r="BP61" s="13">
        <f t="shared" si="17"/>
        <v>0</v>
      </c>
      <c r="BQ61" s="19"/>
      <c r="BR61" s="19"/>
      <c r="BS61" s="19"/>
      <c r="BT61" s="19"/>
      <c r="BU61" s="19"/>
      <c r="BV61" s="19"/>
      <c r="BW61" s="18"/>
      <c r="BX61" s="18"/>
      <c r="BY61" s="13">
        <f t="shared" si="18"/>
        <v>0</v>
      </c>
      <c r="BZ61" s="18"/>
      <c r="CA61" s="18"/>
      <c r="CB61" s="18"/>
      <c r="CC61" s="18"/>
      <c r="CD61" s="18"/>
      <c r="CE61" s="18"/>
      <c r="CF61" s="13">
        <f t="shared" si="19"/>
        <v>0</v>
      </c>
      <c r="CG61" s="18"/>
      <c r="CH61" s="18"/>
      <c r="CI61" s="13">
        <f t="shared" si="20"/>
        <v>0</v>
      </c>
      <c r="CJ61" s="18"/>
      <c r="CK61" s="18"/>
      <c r="CL61" s="13">
        <f t="shared" si="21"/>
        <v>0</v>
      </c>
      <c r="CM61" s="18"/>
      <c r="CN61" s="18"/>
      <c r="CO61" s="13">
        <f t="shared" si="22"/>
        <v>0</v>
      </c>
      <c r="CP61" s="18"/>
      <c r="CQ61" s="18"/>
      <c r="CR61" s="13">
        <f t="shared" si="23"/>
        <v>20115</v>
      </c>
      <c r="CS61" s="18">
        <v>9580</v>
      </c>
      <c r="CT61" s="18">
        <v>10535</v>
      </c>
      <c r="CU61" s="18">
        <v>0</v>
      </c>
      <c r="CV61" s="20"/>
      <c r="CW61" s="17">
        <f t="shared" si="24"/>
        <v>20115</v>
      </c>
      <c r="CX61" s="13">
        <f t="shared" si="25"/>
        <v>9580</v>
      </c>
      <c r="CY61" s="13">
        <f t="shared" si="26"/>
        <v>10535</v>
      </c>
    </row>
    <row r="62" spans="1:103" ht="31.5" x14ac:dyDescent="0.25">
      <c r="A62" s="12" t="s">
        <v>159</v>
      </c>
      <c r="B62" s="13">
        <f t="shared" si="0"/>
        <v>0</v>
      </c>
      <c r="C62" s="18">
        <v>0</v>
      </c>
      <c r="D62" s="18"/>
      <c r="E62" s="18">
        <v>0</v>
      </c>
      <c r="F62" s="13">
        <f t="shared" si="1"/>
        <v>0</v>
      </c>
      <c r="G62" s="18">
        <v>0</v>
      </c>
      <c r="H62" s="18">
        <v>0</v>
      </c>
      <c r="I62" s="13">
        <f t="shared" si="2"/>
        <v>0</v>
      </c>
      <c r="J62" s="18">
        <v>0</v>
      </c>
      <c r="K62" s="18">
        <v>0</v>
      </c>
      <c r="L62" s="13">
        <f t="shared" si="3"/>
        <v>0</v>
      </c>
      <c r="M62" s="18">
        <v>0</v>
      </c>
      <c r="N62" s="18">
        <v>0</v>
      </c>
      <c r="O62" s="13">
        <f t="shared" si="4"/>
        <v>0</v>
      </c>
      <c r="P62" s="18">
        <v>0</v>
      </c>
      <c r="Q62" s="18">
        <v>0</v>
      </c>
      <c r="R62" s="13">
        <f t="shared" si="5"/>
        <v>0</v>
      </c>
      <c r="S62" s="18">
        <v>0</v>
      </c>
      <c r="T62" s="18">
        <v>0</v>
      </c>
      <c r="U62" s="13">
        <f t="shared" si="6"/>
        <v>0</v>
      </c>
      <c r="V62" s="18">
        <v>0</v>
      </c>
      <c r="W62" s="18">
        <v>0</v>
      </c>
      <c r="X62" s="13">
        <f t="shared" si="7"/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3">
        <f t="shared" si="8"/>
        <v>0</v>
      </c>
      <c r="AE62" s="18">
        <v>0</v>
      </c>
      <c r="AF62" s="18">
        <v>0</v>
      </c>
      <c r="AG62" s="13">
        <f t="shared" si="9"/>
        <v>0</v>
      </c>
      <c r="AH62" s="18">
        <v>0</v>
      </c>
      <c r="AI62" s="18">
        <v>0</v>
      </c>
      <c r="AJ62" s="13">
        <f t="shared" si="10"/>
        <v>0</v>
      </c>
      <c r="AK62" s="18">
        <v>0</v>
      </c>
      <c r="AL62" s="18">
        <v>0</v>
      </c>
      <c r="AM62" s="13">
        <f t="shared" si="11"/>
        <v>0</v>
      </c>
      <c r="AN62" s="18">
        <v>0</v>
      </c>
      <c r="AO62" s="18">
        <v>0</v>
      </c>
      <c r="AP62" s="13">
        <f t="shared" si="12"/>
        <v>0</v>
      </c>
      <c r="AQ62" s="18">
        <v>0</v>
      </c>
      <c r="AR62" s="18">
        <v>0</v>
      </c>
      <c r="AS62" s="13">
        <f t="shared" si="13"/>
        <v>0</v>
      </c>
      <c r="AT62" s="18">
        <v>0</v>
      </c>
      <c r="AU62" s="18">
        <v>0</v>
      </c>
      <c r="AV62" s="13">
        <f t="shared" si="14"/>
        <v>0</v>
      </c>
      <c r="AW62" s="18">
        <v>0</v>
      </c>
      <c r="AX62" s="18">
        <v>0</v>
      </c>
      <c r="AY62" s="13">
        <f t="shared" si="15"/>
        <v>0</v>
      </c>
      <c r="AZ62" s="18">
        <v>0</v>
      </c>
      <c r="BA62" s="18">
        <v>0</v>
      </c>
      <c r="BB62" s="19">
        <v>0</v>
      </c>
      <c r="BC62" s="18">
        <v>0</v>
      </c>
      <c r="BD62" s="18"/>
      <c r="BE62" s="18"/>
      <c r="BF62" s="18">
        <v>0</v>
      </c>
      <c r="BG62" s="19">
        <v>0</v>
      </c>
      <c r="BH62" s="18">
        <v>0</v>
      </c>
      <c r="BI62" s="18"/>
      <c r="BJ62" s="18">
        <v>0</v>
      </c>
      <c r="BK62" s="13">
        <f t="shared" si="16"/>
        <v>0</v>
      </c>
      <c r="BL62" s="18"/>
      <c r="BM62" s="18"/>
      <c r="BN62" s="18"/>
      <c r="BO62" s="18">
        <v>0</v>
      </c>
      <c r="BP62" s="13">
        <f t="shared" si="17"/>
        <v>21854</v>
      </c>
      <c r="BQ62" s="19">
        <v>1028</v>
      </c>
      <c r="BR62" s="19">
        <v>0</v>
      </c>
      <c r="BS62" s="19">
        <v>6797</v>
      </c>
      <c r="BT62" s="19">
        <v>0</v>
      </c>
      <c r="BU62" s="19">
        <v>1614</v>
      </c>
      <c r="BV62" s="19">
        <v>0</v>
      </c>
      <c r="BW62" s="18">
        <v>12415</v>
      </c>
      <c r="BX62" s="18">
        <v>0</v>
      </c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0</v>
      </c>
      <c r="CS62" s="18"/>
      <c r="CT62" s="18"/>
      <c r="CU62" s="18"/>
      <c r="CV62" s="20"/>
      <c r="CW62" s="17">
        <f t="shared" si="24"/>
        <v>21854</v>
      </c>
      <c r="CX62" s="13">
        <f t="shared" si="25"/>
        <v>21854</v>
      </c>
      <c r="CY62" s="13">
        <f t="shared" si="26"/>
        <v>0</v>
      </c>
    </row>
    <row r="63" spans="1:103" ht="47.25" x14ac:dyDescent="0.25">
      <c r="A63" s="12" t="s">
        <v>160</v>
      </c>
      <c r="B63" s="13">
        <f t="shared" si="0"/>
        <v>0</v>
      </c>
      <c r="C63" s="14"/>
      <c r="D63" s="14"/>
      <c r="E63" s="14"/>
      <c r="F63" s="13">
        <f t="shared" si="1"/>
        <v>0</v>
      </c>
      <c r="G63" s="14"/>
      <c r="H63" s="14"/>
      <c r="I63" s="13">
        <f t="shared" si="2"/>
        <v>0</v>
      </c>
      <c r="J63" s="14"/>
      <c r="K63" s="14"/>
      <c r="L63" s="13">
        <f t="shared" si="3"/>
        <v>0</v>
      </c>
      <c r="M63" s="14"/>
      <c r="N63" s="14"/>
      <c r="O63" s="13">
        <f t="shared" si="4"/>
        <v>0</v>
      </c>
      <c r="P63" s="14"/>
      <c r="Q63" s="14"/>
      <c r="R63" s="13">
        <f t="shared" si="5"/>
        <v>0</v>
      </c>
      <c r="S63" s="14"/>
      <c r="T63" s="14"/>
      <c r="U63" s="13">
        <f t="shared" si="6"/>
        <v>0</v>
      </c>
      <c r="V63" s="14"/>
      <c r="W63" s="14"/>
      <c r="X63" s="13">
        <f t="shared" si="7"/>
        <v>0</v>
      </c>
      <c r="Y63" s="14"/>
      <c r="Z63" s="14"/>
      <c r="AA63" s="14"/>
      <c r="AB63" s="14"/>
      <c r="AC63" s="14"/>
      <c r="AD63" s="13">
        <f t="shared" si="8"/>
        <v>0</v>
      </c>
      <c r="AE63" s="14"/>
      <c r="AF63" s="14"/>
      <c r="AG63" s="13">
        <f t="shared" si="9"/>
        <v>0</v>
      </c>
      <c r="AH63" s="14"/>
      <c r="AI63" s="14"/>
      <c r="AJ63" s="13">
        <f t="shared" si="10"/>
        <v>0</v>
      </c>
      <c r="AK63" s="14"/>
      <c r="AL63" s="14"/>
      <c r="AM63" s="13">
        <f t="shared" si="11"/>
        <v>0</v>
      </c>
      <c r="AN63" s="14"/>
      <c r="AO63" s="14"/>
      <c r="AP63" s="13">
        <f t="shared" si="12"/>
        <v>0</v>
      </c>
      <c r="AQ63" s="14"/>
      <c r="AR63" s="14"/>
      <c r="AS63" s="13">
        <f t="shared" si="13"/>
        <v>0</v>
      </c>
      <c r="AT63" s="14"/>
      <c r="AU63" s="14"/>
      <c r="AV63" s="13">
        <f t="shared" si="14"/>
        <v>0</v>
      </c>
      <c r="AW63" s="14"/>
      <c r="AX63" s="14"/>
      <c r="AY63" s="13">
        <f t="shared" si="15"/>
        <v>0</v>
      </c>
      <c r="AZ63" s="14"/>
      <c r="BA63" s="14"/>
      <c r="BB63" s="15"/>
      <c r="BC63" s="14"/>
      <c r="BD63" s="14"/>
      <c r="BE63" s="14"/>
      <c r="BF63" s="14"/>
      <c r="BG63" s="15"/>
      <c r="BH63" s="14"/>
      <c r="BI63" s="14"/>
      <c r="BJ63" s="14"/>
      <c r="BK63" s="13">
        <f t="shared" si="16"/>
        <v>0</v>
      </c>
      <c r="BL63" s="14"/>
      <c r="BM63" s="14"/>
      <c r="BN63" s="14"/>
      <c r="BO63" s="14"/>
      <c r="BP63" s="13">
        <f t="shared" si="17"/>
        <v>0</v>
      </c>
      <c r="BQ63" s="15"/>
      <c r="BR63" s="15"/>
      <c r="BS63" s="15"/>
      <c r="BT63" s="15"/>
      <c r="BU63" s="15"/>
      <c r="BV63" s="15"/>
      <c r="BW63" s="14"/>
      <c r="BX63" s="14"/>
      <c r="BY63" s="13">
        <f t="shared" si="18"/>
        <v>0</v>
      </c>
      <c r="BZ63" s="14"/>
      <c r="CA63" s="14"/>
      <c r="CB63" s="14"/>
      <c r="CC63" s="14"/>
      <c r="CD63" s="14"/>
      <c r="CE63" s="14"/>
      <c r="CF63" s="13">
        <f t="shared" si="19"/>
        <v>0</v>
      </c>
      <c r="CG63" s="14"/>
      <c r="CH63" s="14"/>
      <c r="CI63" s="13">
        <f t="shared" si="20"/>
        <v>0</v>
      </c>
      <c r="CJ63" s="14"/>
      <c r="CK63" s="14"/>
      <c r="CL63" s="13">
        <f t="shared" si="21"/>
        <v>0</v>
      </c>
      <c r="CM63" s="14"/>
      <c r="CN63" s="14"/>
      <c r="CO63" s="13">
        <f t="shared" si="22"/>
        <v>673</v>
      </c>
      <c r="CP63" s="14">
        <v>598</v>
      </c>
      <c r="CQ63" s="14">
        <v>75</v>
      </c>
      <c r="CR63" s="13">
        <f t="shared" si="23"/>
        <v>0</v>
      </c>
      <c r="CS63" s="14"/>
      <c r="CT63" s="14"/>
      <c r="CU63" s="14"/>
      <c r="CV63" s="16"/>
      <c r="CW63" s="17">
        <f t="shared" si="24"/>
        <v>673</v>
      </c>
      <c r="CX63" s="13">
        <f t="shared" si="25"/>
        <v>598</v>
      </c>
      <c r="CY63" s="13">
        <f t="shared" si="26"/>
        <v>75</v>
      </c>
    </row>
    <row r="64" spans="1:103" ht="47.25" x14ac:dyDescent="0.25">
      <c r="A64" s="12" t="s">
        <v>161</v>
      </c>
      <c r="B64" s="13">
        <f t="shared" si="0"/>
        <v>0</v>
      </c>
      <c r="C64" s="18"/>
      <c r="D64" s="18"/>
      <c r="E64" s="18"/>
      <c r="F64" s="13">
        <f t="shared" si="1"/>
        <v>0</v>
      </c>
      <c r="G64" s="18"/>
      <c r="H64" s="18"/>
      <c r="I64" s="13">
        <f t="shared" si="2"/>
        <v>0</v>
      </c>
      <c r="J64" s="18"/>
      <c r="K64" s="18"/>
      <c r="L64" s="13">
        <f t="shared" si="3"/>
        <v>0</v>
      </c>
      <c r="M64" s="18"/>
      <c r="N64" s="18"/>
      <c r="O64" s="13">
        <f t="shared" si="4"/>
        <v>0</v>
      </c>
      <c r="P64" s="18"/>
      <c r="Q64" s="18"/>
      <c r="R64" s="13">
        <f t="shared" si="5"/>
        <v>0</v>
      </c>
      <c r="S64" s="18"/>
      <c r="T64" s="18"/>
      <c r="U64" s="13">
        <f t="shared" si="6"/>
        <v>0</v>
      </c>
      <c r="V64" s="18"/>
      <c r="W64" s="18"/>
      <c r="X64" s="13">
        <f t="shared" si="7"/>
        <v>0</v>
      </c>
      <c r="Y64" s="18"/>
      <c r="Z64" s="18"/>
      <c r="AA64" s="18"/>
      <c r="AB64" s="18"/>
      <c r="AC64" s="18"/>
      <c r="AD64" s="13">
        <f t="shared" si="8"/>
        <v>0</v>
      </c>
      <c r="AE64" s="18"/>
      <c r="AF64" s="18"/>
      <c r="AG64" s="13">
        <f t="shared" si="9"/>
        <v>0</v>
      </c>
      <c r="AH64" s="18"/>
      <c r="AI64" s="18"/>
      <c r="AJ64" s="13">
        <f t="shared" si="10"/>
        <v>0</v>
      </c>
      <c r="AK64" s="18"/>
      <c r="AL64" s="18"/>
      <c r="AM64" s="13">
        <f t="shared" si="11"/>
        <v>0</v>
      </c>
      <c r="AN64" s="18"/>
      <c r="AO64" s="18"/>
      <c r="AP64" s="13">
        <f t="shared" si="12"/>
        <v>0</v>
      </c>
      <c r="AQ64" s="18"/>
      <c r="AR64" s="18"/>
      <c r="AS64" s="13">
        <f t="shared" si="13"/>
        <v>0</v>
      </c>
      <c r="AT64" s="18"/>
      <c r="AU64" s="18"/>
      <c r="AV64" s="13">
        <f t="shared" si="14"/>
        <v>0</v>
      </c>
      <c r="AW64" s="18"/>
      <c r="AX64" s="18"/>
      <c r="AY64" s="13">
        <f t="shared" si="15"/>
        <v>0</v>
      </c>
      <c r="AZ64" s="18"/>
      <c r="BA64" s="18"/>
      <c r="BB64" s="19"/>
      <c r="BC64" s="18"/>
      <c r="BD64" s="18"/>
      <c r="BE64" s="18"/>
      <c r="BF64" s="18"/>
      <c r="BG64" s="19"/>
      <c r="BH64" s="18"/>
      <c r="BI64" s="18"/>
      <c r="BJ64" s="18"/>
      <c r="BK64" s="13">
        <f t="shared" si="16"/>
        <v>0</v>
      </c>
      <c r="BL64" s="18"/>
      <c r="BM64" s="18"/>
      <c r="BN64" s="18"/>
      <c r="BO64" s="18"/>
      <c r="BP64" s="13">
        <f t="shared" si="17"/>
        <v>0</v>
      </c>
      <c r="BQ64" s="19"/>
      <c r="BR64" s="19"/>
      <c r="BS64" s="19"/>
      <c r="BT64" s="19"/>
      <c r="BU64" s="19"/>
      <c r="BV64" s="19"/>
      <c r="BW64" s="18"/>
      <c r="BX64" s="18"/>
      <c r="BY64" s="13">
        <f t="shared" si="18"/>
        <v>0</v>
      </c>
      <c r="BZ64" s="18"/>
      <c r="CA64" s="18"/>
      <c r="CB64" s="18"/>
      <c r="CC64" s="18"/>
      <c r="CD64" s="18"/>
      <c r="CE64" s="18"/>
      <c r="CF64" s="13">
        <f t="shared" si="19"/>
        <v>0</v>
      </c>
      <c r="CG64" s="18"/>
      <c r="CH64" s="18"/>
      <c r="CI64" s="13">
        <f t="shared" si="20"/>
        <v>0</v>
      </c>
      <c r="CJ64" s="18"/>
      <c r="CK64" s="18"/>
      <c r="CL64" s="13">
        <f t="shared" si="21"/>
        <v>0</v>
      </c>
      <c r="CM64" s="18"/>
      <c r="CN64" s="18"/>
      <c r="CO64" s="13">
        <f t="shared" si="22"/>
        <v>169</v>
      </c>
      <c r="CP64" s="18">
        <v>85</v>
      </c>
      <c r="CQ64" s="18">
        <v>84</v>
      </c>
      <c r="CR64" s="13">
        <f t="shared" si="23"/>
        <v>0</v>
      </c>
      <c r="CS64" s="18"/>
      <c r="CT64" s="18"/>
      <c r="CU64" s="18"/>
      <c r="CV64" s="20"/>
      <c r="CW64" s="17">
        <f t="shared" si="24"/>
        <v>169</v>
      </c>
      <c r="CX64" s="13">
        <f t="shared" si="25"/>
        <v>85</v>
      </c>
      <c r="CY64" s="13">
        <f t="shared" si="26"/>
        <v>84</v>
      </c>
    </row>
    <row r="65" spans="1:103" ht="47.25" x14ac:dyDescent="0.25">
      <c r="A65" s="12" t="s">
        <v>162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9"/>
      <c r="BC65" s="18"/>
      <c r="BD65" s="18"/>
      <c r="BE65" s="18"/>
      <c r="BF65" s="18"/>
      <c r="BG65" s="19"/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154</v>
      </c>
      <c r="CP65" s="18">
        <v>154</v>
      </c>
      <c r="CQ65" s="18">
        <v>0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154</v>
      </c>
      <c r="CX65" s="13">
        <f t="shared" si="25"/>
        <v>154</v>
      </c>
      <c r="CY65" s="13">
        <f t="shared" si="26"/>
        <v>0</v>
      </c>
    </row>
    <row r="66" spans="1:103" ht="35.25" customHeight="1" x14ac:dyDescent="0.25">
      <c r="A66" s="12" t="s">
        <v>163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>
        <v>0</v>
      </c>
      <c r="H66" s="18">
        <v>0</v>
      </c>
      <c r="I66" s="13">
        <f t="shared" si="2"/>
        <v>0</v>
      </c>
      <c r="J66" s="18">
        <v>0</v>
      </c>
      <c r="K66" s="18">
        <v>0</v>
      </c>
      <c r="L66" s="13">
        <f t="shared" si="3"/>
        <v>0</v>
      </c>
      <c r="M66" s="18">
        <v>0</v>
      </c>
      <c r="N66" s="18">
        <v>0</v>
      </c>
      <c r="O66" s="13">
        <f t="shared" si="4"/>
        <v>0</v>
      </c>
      <c r="P66" s="18">
        <v>0</v>
      </c>
      <c r="Q66" s="18">
        <v>0</v>
      </c>
      <c r="R66" s="13">
        <f t="shared" si="5"/>
        <v>0</v>
      </c>
      <c r="S66" s="18">
        <v>0</v>
      </c>
      <c r="T66" s="18">
        <v>0</v>
      </c>
      <c r="U66" s="13">
        <f t="shared" si="6"/>
        <v>0</v>
      </c>
      <c r="V66" s="18">
        <v>0</v>
      </c>
      <c r="W66" s="18">
        <v>0</v>
      </c>
      <c r="X66" s="13">
        <f t="shared" si="7"/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1501</v>
      </c>
      <c r="AD66" s="13">
        <f t="shared" si="8"/>
        <v>0</v>
      </c>
      <c r="AE66" s="18">
        <v>0</v>
      </c>
      <c r="AF66" s="18">
        <v>0</v>
      </c>
      <c r="AG66" s="13">
        <f t="shared" si="9"/>
        <v>0</v>
      </c>
      <c r="AH66" s="18">
        <v>0</v>
      </c>
      <c r="AI66" s="18">
        <v>0</v>
      </c>
      <c r="AJ66" s="13">
        <f t="shared" si="10"/>
        <v>0</v>
      </c>
      <c r="AK66" s="18">
        <v>0</v>
      </c>
      <c r="AL66" s="18">
        <v>0</v>
      </c>
      <c r="AM66" s="13">
        <f t="shared" si="11"/>
        <v>0</v>
      </c>
      <c r="AN66" s="18">
        <v>0</v>
      </c>
      <c r="AO66" s="18">
        <v>0</v>
      </c>
      <c r="AP66" s="13">
        <f t="shared" si="12"/>
        <v>0</v>
      </c>
      <c r="AQ66" s="18">
        <v>0</v>
      </c>
      <c r="AR66" s="18">
        <v>0</v>
      </c>
      <c r="AS66" s="13">
        <f t="shared" si="13"/>
        <v>0</v>
      </c>
      <c r="AT66" s="18">
        <v>0</v>
      </c>
      <c r="AU66" s="18">
        <v>0</v>
      </c>
      <c r="AV66" s="13">
        <f t="shared" si="14"/>
        <v>0</v>
      </c>
      <c r="AW66" s="18">
        <v>0</v>
      </c>
      <c r="AX66" s="18">
        <v>0</v>
      </c>
      <c r="AY66" s="13">
        <f t="shared" si="15"/>
        <v>0</v>
      </c>
      <c r="AZ66" s="18">
        <v>0</v>
      </c>
      <c r="BA66" s="18">
        <v>0</v>
      </c>
      <c r="BB66" s="19">
        <v>0</v>
      </c>
      <c r="BC66" s="18">
        <v>0</v>
      </c>
      <c r="BD66" s="18"/>
      <c r="BE66" s="18"/>
      <c r="BF66" s="18">
        <v>0</v>
      </c>
      <c r="BG66" s="19">
        <v>0</v>
      </c>
      <c r="BH66" s="18">
        <v>0</v>
      </c>
      <c r="BI66" s="18"/>
      <c r="BJ66" s="18">
        <v>0</v>
      </c>
      <c r="BK66" s="13">
        <f t="shared" si="16"/>
        <v>0</v>
      </c>
      <c r="BL66" s="18">
        <v>0</v>
      </c>
      <c r="BM66" s="18">
        <v>0</v>
      </c>
      <c r="BN66" s="18">
        <v>0</v>
      </c>
      <c r="BO66" s="18">
        <v>0</v>
      </c>
      <c r="BP66" s="13">
        <f t="shared" si="17"/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8">
        <v>0</v>
      </c>
      <c r="BX66" s="18">
        <v>0</v>
      </c>
      <c r="BY66" s="13">
        <f t="shared" si="18"/>
        <v>6191</v>
      </c>
      <c r="BZ66" s="18">
        <v>650</v>
      </c>
      <c r="CA66" s="18">
        <v>5</v>
      </c>
      <c r="CB66" s="18">
        <v>400</v>
      </c>
      <c r="CC66" s="18">
        <v>1900</v>
      </c>
      <c r="CD66" s="18">
        <v>3236</v>
      </c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0</v>
      </c>
      <c r="CP66" s="18"/>
      <c r="CQ66" s="18"/>
      <c r="CR66" s="13">
        <f t="shared" si="23"/>
        <v>0</v>
      </c>
      <c r="CS66" s="18"/>
      <c r="CT66" s="18"/>
      <c r="CU66" s="18"/>
      <c r="CV66" s="20"/>
      <c r="CW66" s="17">
        <f t="shared" si="24"/>
        <v>7692</v>
      </c>
      <c r="CX66" s="13">
        <f t="shared" si="25"/>
        <v>6186</v>
      </c>
      <c r="CY66" s="13">
        <f t="shared" si="26"/>
        <v>1506</v>
      </c>
    </row>
    <row r="67" spans="1:103" ht="31.5" x14ac:dyDescent="0.25">
      <c r="A67" s="12" t="s">
        <v>164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/>
      <c r="H67" s="18"/>
      <c r="I67" s="13">
        <f t="shared" si="2"/>
        <v>0</v>
      </c>
      <c r="J67" s="18"/>
      <c r="K67" s="18"/>
      <c r="L67" s="13">
        <f t="shared" si="3"/>
        <v>0</v>
      </c>
      <c r="M67" s="18"/>
      <c r="N67" s="18"/>
      <c r="O67" s="13">
        <f t="shared" si="4"/>
        <v>0</v>
      </c>
      <c r="P67" s="18"/>
      <c r="Q67" s="18"/>
      <c r="R67" s="13">
        <f t="shared" si="5"/>
        <v>0</v>
      </c>
      <c r="S67" s="18"/>
      <c r="T67" s="18"/>
      <c r="U67" s="13">
        <f t="shared" si="6"/>
        <v>0</v>
      </c>
      <c r="V67" s="18"/>
      <c r="W67" s="18"/>
      <c r="X67" s="13">
        <f t="shared" si="7"/>
        <v>0</v>
      </c>
      <c r="Y67" s="18"/>
      <c r="Z67" s="18"/>
      <c r="AA67" s="18"/>
      <c r="AB67" s="18"/>
      <c r="AC67" s="18"/>
      <c r="AD67" s="13">
        <f t="shared" si="8"/>
        <v>0</v>
      </c>
      <c r="AE67" s="18"/>
      <c r="AF67" s="18"/>
      <c r="AG67" s="13">
        <f t="shared" si="9"/>
        <v>0</v>
      </c>
      <c r="AH67" s="18"/>
      <c r="AI67" s="18"/>
      <c r="AJ67" s="13">
        <f t="shared" si="10"/>
        <v>0</v>
      </c>
      <c r="AK67" s="18"/>
      <c r="AL67" s="18"/>
      <c r="AM67" s="13">
        <f t="shared" si="11"/>
        <v>0</v>
      </c>
      <c r="AN67" s="18"/>
      <c r="AO67" s="18"/>
      <c r="AP67" s="13">
        <f t="shared" si="12"/>
        <v>0</v>
      </c>
      <c r="AQ67" s="18"/>
      <c r="AR67" s="18"/>
      <c r="AS67" s="13">
        <f t="shared" si="13"/>
        <v>0</v>
      </c>
      <c r="AT67" s="18"/>
      <c r="AU67" s="18"/>
      <c r="AV67" s="13">
        <f t="shared" si="14"/>
        <v>0</v>
      </c>
      <c r="AW67" s="18"/>
      <c r="AX67" s="18"/>
      <c r="AY67" s="13">
        <f t="shared" si="15"/>
        <v>0</v>
      </c>
      <c r="AZ67" s="18"/>
      <c r="BA67" s="18"/>
      <c r="BB67" s="19"/>
      <c r="BC67" s="18"/>
      <c r="BD67" s="18"/>
      <c r="BE67" s="18"/>
      <c r="BF67" s="18"/>
      <c r="BG67" s="19"/>
      <c r="BH67" s="18"/>
      <c r="BI67" s="18"/>
      <c r="BJ67" s="18"/>
      <c r="BK67" s="13">
        <f t="shared" si="16"/>
        <v>0</v>
      </c>
      <c r="BL67" s="18"/>
      <c r="BM67" s="18"/>
      <c r="BN67" s="18"/>
      <c r="BO67" s="18"/>
      <c r="BP67" s="13">
        <f t="shared" si="17"/>
        <v>0</v>
      </c>
      <c r="BQ67" s="19"/>
      <c r="BR67" s="19"/>
      <c r="BS67" s="19"/>
      <c r="BT67" s="19"/>
      <c r="BU67" s="19"/>
      <c r="BV67" s="19"/>
      <c r="BW67" s="18"/>
      <c r="BX67" s="18"/>
      <c r="BY67" s="13">
        <f t="shared" si="18"/>
        <v>0</v>
      </c>
      <c r="BZ67" s="18"/>
      <c r="CA67" s="18"/>
      <c r="CB67" s="18"/>
      <c r="CC67" s="18"/>
      <c r="CD67" s="18"/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80</v>
      </c>
      <c r="CM67" s="18">
        <v>0</v>
      </c>
      <c r="CN67" s="18">
        <v>80</v>
      </c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80</v>
      </c>
      <c r="CX67" s="13">
        <f t="shared" si="25"/>
        <v>0</v>
      </c>
      <c r="CY67" s="13">
        <f t="shared" si="26"/>
        <v>80</v>
      </c>
    </row>
    <row r="68" spans="1:103" ht="47.25" x14ac:dyDescent="0.25">
      <c r="A68" s="12" t="s">
        <v>165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>
        <v>1495</v>
      </c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9"/>
      <c r="BC68" s="18"/>
      <c r="BD68" s="18"/>
      <c r="BE68" s="18"/>
      <c r="BF68" s="18"/>
      <c r="BG68" s="19"/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760</v>
      </c>
      <c r="CM68" s="18">
        <v>760</v>
      </c>
      <c r="CN68" s="18">
        <v>0</v>
      </c>
      <c r="CO68" s="13">
        <f t="shared" si="22"/>
        <v>0</v>
      </c>
      <c r="CP68" s="18">
        <v>0</v>
      </c>
      <c r="CQ68" s="18">
        <v>0</v>
      </c>
      <c r="CR68" s="13">
        <f t="shared" si="23"/>
        <v>0</v>
      </c>
      <c r="CS68" s="18">
        <v>0</v>
      </c>
      <c r="CT68" s="18">
        <v>0</v>
      </c>
      <c r="CU68" s="18">
        <v>2684</v>
      </c>
      <c r="CV68" s="20"/>
      <c r="CW68" s="17">
        <f t="shared" si="24"/>
        <v>4939</v>
      </c>
      <c r="CX68" s="13">
        <f t="shared" si="25"/>
        <v>4939</v>
      </c>
      <c r="CY68" s="13">
        <f t="shared" si="26"/>
        <v>0</v>
      </c>
    </row>
    <row r="69" spans="1:103" ht="78.75" x14ac:dyDescent="0.25">
      <c r="A69" s="12" t="s">
        <v>166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70</v>
      </c>
      <c r="J69" s="18">
        <v>0</v>
      </c>
      <c r="K69" s="18">
        <v>70</v>
      </c>
      <c r="L69" s="13">
        <f t="shared" si="3"/>
        <v>150</v>
      </c>
      <c r="M69" s="18">
        <v>0</v>
      </c>
      <c r="N69" s="18">
        <v>150</v>
      </c>
      <c r="O69" s="13">
        <f t="shared" si="4"/>
        <v>252</v>
      </c>
      <c r="P69" s="18">
        <v>0</v>
      </c>
      <c r="Q69" s="18">
        <v>252</v>
      </c>
      <c r="R69" s="13">
        <f t="shared" si="5"/>
        <v>200</v>
      </c>
      <c r="S69" s="18">
        <v>0</v>
      </c>
      <c r="T69" s="18">
        <v>200</v>
      </c>
      <c r="U69" s="13">
        <f t="shared" si="6"/>
        <v>0</v>
      </c>
      <c r="V69" s="18">
        <v>0</v>
      </c>
      <c r="W69" s="18">
        <v>0</v>
      </c>
      <c r="X69" s="13">
        <f t="shared" si="7"/>
        <v>0</v>
      </c>
      <c r="Y69" s="18">
        <v>0</v>
      </c>
      <c r="Z69" s="18">
        <v>0</v>
      </c>
      <c r="AA69" s="18">
        <v>100</v>
      </c>
      <c r="AB69" s="18">
        <v>70</v>
      </c>
      <c r="AC69" s="18">
        <v>0</v>
      </c>
      <c r="AD69" s="13">
        <f t="shared" si="8"/>
        <v>70</v>
      </c>
      <c r="AE69" s="18">
        <v>0</v>
      </c>
      <c r="AF69" s="18">
        <v>70</v>
      </c>
      <c r="AG69" s="13">
        <f t="shared" si="9"/>
        <v>0</v>
      </c>
      <c r="AH69" s="18"/>
      <c r="AI69" s="18"/>
      <c r="AJ69" s="13">
        <f t="shared" si="10"/>
        <v>332</v>
      </c>
      <c r="AK69" s="18">
        <v>82</v>
      </c>
      <c r="AL69" s="18">
        <v>250</v>
      </c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9"/>
      <c r="BC69" s="18"/>
      <c r="BD69" s="18"/>
      <c r="BE69" s="18"/>
      <c r="BF69" s="18"/>
      <c r="BG69" s="19"/>
      <c r="BH69" s="18"/>
      <c r="BI69" s="18"/>
      <c r="BJ69" s="18"/>
      <c r="BK69" s="13">
        <f t="shared" si="16"/>
        <v>850</v>
      </c>
      <c r="BL69" s="18">
        <v>50</v>
      </c>
      <c r="BM69" s="18">
        <v>800</v>
      </c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40</v>
      </c>
      <c r="CG69" s="18">
        <v>0</v>
      </c>
      <c r="CH69" s="18">
        <v>40</v>
      </c>
      <c r="CI69" s="13">
        <f t="shared" si="20"/>
        <v>0</v>
      </c>
      <c r="CJ69" s="18">
        <v>0</v>
      </c>
      <c r="CK69" s="18">
        <v>0</v>
      </c>
      <c r="CL69" s="13">
        <f t="shared" si="21"/>
        <v>10</v>
      </c>
      <c r="CM69" s="18">
        <v>0</v>
      </c>
      <c r="CN69" s="18">
        <v>10</v>
      </c>
      <c r="CO69" s="13">
        <f t="shared" si="22"/>
        <v>0</v>
      </c>
      <c r="CP69" s="18">
        <v>0</v>
      </c>
      <c r="CQ69" s="18"/>
      <c r="CR69" s="13">
        <f t="shared" si="23"/>
        <v>0</v>
      </c>
      <c r="CS69" s="18"/>
      <c r="CT69" s="18"/>
      <c r="CU69" s="18"/>
      <c r="CV69" s="20"/>
      <c r="CW69" s="17">
        <f t="shared" si="24"/>
        <v>2144</v>
      </c>
      <c r="CX69" s="13">
        <f t="shared" si="25"/>
        <v>202</v>
      </c>
      <c r="CY69" s="13">
        <f t="shared" si="26"/>
        <v>1942</v>
      </c>
    </row>
    <row r="70" spans="1:103" ht="31.5" x14ac:dyDescent="0.25">
      <c r="A70" s="12" t="s">
        <v>167</v>
      </c>
      <c r="B70" s="13">
        <f t="shared" si="0"/>
        <v>1060</v>
      </c>
      <c r="C70" s="18">
        <v>1060</v>
      </c>
      <c r="D70" s="18">
        <v>60</v>
      </c>
      <c r="E70" s="18"/>
      <c r="F70" s="13">
        <f t="shared" si="1"/>
        <v>150</v>
      </c>
      <c r="G70" s="18">
        <v>150</v>
      </c>
      <c r="H70" s="18"/>
      <c r="I70" s="13">
        <f t="shared" si="2"/>
        <v>220</v>
      </c>
      <c r="J70" s="18">
        <v>220</v>
      </c>
      <c r="K70" s="18"/>
      <c r="L70" s="13">
        <f t="shared" si="3"/>
        <v>0</v>
      </c>
      <c r="M70" s="18"/>
      <c r="N70" s="18"/>
      <c r="O70" s="13">
        <f t="shared" si="4"/>
        <v>300</v>
      </c>
      <c r="P70" s="18">
        <v>300</v>
      </c>
      <c r="Q70" s="18"/>
      <c r="R70" s="13">
        <f t="shared" si="5"/>
        <v>0</v>
      </c>
      <c r="S70" s="18"/>
      <c r="T70" s="18"/>
      <c r="U70" s="13">
        <f t="shared" si="6"/>
        <v>0</v>
      </c>
      <c r="V70" s="18"/>
      <c r="W70" s="18"/>
      <c r="X70" s="13">
        <f t="shared" si="7"/>
        <v>0</v>
      </c>
      <c r="Y70" s="18"/>
      <c r="Z70" s="18"/>
      <c r="AA70" s="18"/>
      <c r="AB70" s="18">
        <v>1300</v>
      </c>
      <c r="AC70" s="18"/>
      <c r="AD70" s="13">
        <f t="shared" si="8"/>
        <v>180</v>
      </c>
      <c r="AE70" s="18">
        <v>180</v>
      </c>
      <c r="AF70" s="18"/>
      <c r="AG70" s="13">
        <f t="shared" si="9"/>
        <v>0</v>
      </c>
      <c r="AH70" s="18"/>
      <c r="AI70" s="18"/>
      <c r="AJ70" s="13">
        <f t="shared" si="10"/>
        <v>120</v>
      </c>
      <c r="AK70" s="18">
        <v>120</v>
      </c>
      <c r="AL70" s="18"/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9">
        <v>220</v>
      </c>
      <c r="BC70" s="18">
        <v>220</v>
      </c>
      <c r="BD70" s="18">
        <v>40</v>
      </c>
      <c r="BE70" s="18"/>
      <c r="BF70" s="18"/>
      <c r="BG70" s="19"/>
      <c r="BH70" s="18"/>
      <c r="BI70" s="18"/>
      <c r="BJ70" s="18"/>
      <c r="BK70" s="13">
        <f t="shared" si="16"/>
        <v>1200</v>
      </c>
      <c r="BL70" s="18">
        <v>1200</v>
      </c>
      <c r="BM70" s="18"/>
      <c r="BN70" s="18"/>
      <c r="BO70" s="18"/>
      <c r="BP70" s="13">
        <f t="shared" si="17"/>
        <v>150</v>
      </c>
      <c r="BQ70" s="19">
        <f>150-150</f>
        <v>0</v>
      </c>
      <c r="BR70" s="19"/>
      <c r="BS70" s="19">
        <v>150</v>
      </c>
      <c r="BT70" s="19"/>
      <c r="BU70" s="19"/>
      <c r="BV70" s="19"/>
      <c r="BW70" s="18"/>
      <c r="BX70" s="18"/>
      <c r="BY70" s="13">
        <f t="shared" si="18"/>
        <v>300</v>
      </c>
      <c r="BZ70" s="18">
        <v>285</v>
      </c>
      <c r="CA70" s="18"/>
      <c r="CB70" s="18">
        <v>15</v>
      </c>
      <c r="CC70" s="18"/>
      <c r="CD70" s="18"/>
      <c r="CE70" s="18"/>
      <c r="CF70" s="13">
        <f t="shared" si="19"/>
        <v>150</v>
      </c>
      <c r="CG70" s="18">
        <v>150</v>
      </c>
      <c r="CH70" s="18"/>
      <c r="CI70" s="13">
        <f t="shared" si="20"/>
        <v>110</v>
      </c>
      <c r="CJ70" s="18"/>
      <c r="CK70" s="18">
        <v>110</v>
      </c>
      <c r="CL70" s="13">
        <f t="shared" si="21"/>
        <v>1070</v>
      </c>
      <c r="CM70" s="18">
        <v>1070</v>
      </c>
      <c r="CN70" s="18"/>
      <c r="CO70" s="13">
        <f t="shared" si="22"/>
        <v>0</v>
      </c>
      <c r="CP70" s="18"/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6530</v>
      </c>
      <c r="CX70" s="13">
        <f t="shared" si="25"/>
        <v>6420</v>
      </c>
      <c r="CY70" s="13">
        <f t="shared" si="26"/>
        <v>110</v>
      </c>
    </row>
    <row r="71" spans="1:103" ht="31.5" x14ac:dyDescent="0.25">
      <c r="A71" s="24" t="s">
        <v>172</v>
      </c>
      <c r="B71" s="25">
        <f>C71+E71</f>
        <v>30712</v>
      </c>
      <c r="C71" s="25">
        <f>SUM(C8:C70)</f>
        <v>29363</v>
      </c>
      <c r="D71" s="25">
        <f>SUM(D8:D70)</f>
        <v>3897</v>
      </c>
      <c r="E71" s="25">
        <f>SUM(E8:E70)</f>
        <v>1349</v>
      </c>
      <c r="F71" s="25">
        <f t="shared" si="1"/>
        <v>2497</v>
      </c>
      <c r="G71" s="25">
        <f>SUM(G8:G70)</f>
        <v>2118</v>
      </c>
      <c r="H71" s="25">
        <f>SUM(H8:H70)</f>
        <v>379</v>
      </c>
      <c r="I71" s="25">
        <f t="shared" si="2"/>
        <v>4824</v>
      </c>
      <c r="J71" s="25">
        <f>SUM(J8:J70)</f>
        <v>3428</v>
      </c>
      <c r="K71" s="25">
        <f>SUM(K8:K70)</f>
        <v>1396</v>
      </c>
      <c r="L71" s="25">
        <f t="shared" si="3"/>
        <v>5533</v>
      </c>
      <c r="M71" s="25">
        <f>SUM(M8:M70)</f>
        <v>4772</v>
      </c>
      <c r="N71" s="25">
        <f>SUM(N8:N70)</f>
        <v>761</v>
      </c>
      <c r="O71" s="25">
        <f t="shared" si="4"/>
        <v>7144</v>
      </c>
      <c r="P71" s="25">
        <f>SUM(P8:P70)</f>
        <v>5571</v>
      </c>
      <c r="Q71" s="25">
        <f>SUM(Q8:Q70)</f>
        <v>1573</v>
      </c>
      <c r="R71" s="25">
        <f t="shared" si="5"/>
        <v>2852</v>
      </c>
      <c r="S71" s="25">
        <f>SUM(S8:S70)</f>
        <v>1660</v>
      </c>
      <c r="T71" s="25">
        <f>SUM(T8:T70)</f>
        <v>1192</v>
      </c>
      <c r="U71" s="25">
        <f t="shared" si="6"/>
        <v>0</v>
      </c>
      <c r="V71" s="25">
        <f>SUM(V8:V70)</f>
        <v>0</v>
      </c>
      <c r="W71" s="25">
        <f>SUM(W8:W70)</f>
        <v>0</v>
      </c>
      <c r="X71" s="25">
        <f t="shared" si="7"/>
        <v>0</v>
      </c>
      <c r="Y71" s="25">
        <f>SUM(Y8:Y70)</f>
        <v>0</v>
      </c>
      <c r="Z71" s="25">
        <f>SUM(Z8:Z70)</f>
        <v>0</v>
      </c>
      <c r="AA71" s="25">
        <f>SUM(AA8:AA70)</f>
        <v>10741</v>
      </c>
      <c r="AB71" s="25">
        <f>SUM(AB8:AB70)</f>
        <v>48184</v>
      </c>
      <c r="AC71" s="25">
        <f>SUM(AC8:AC70)</f>
        <v>5205</v>
      </c>
      <c r="AD71" s="25">
        <f t="shared" si="8"/>
        <v>14329</v>
      </c>
      <c r="AE71" s="25">
        <f>SUM(AE8:AE70)</f>
        <v>12012</v>
      </c>
      <c r="AF71" s="25">
        <f>SUM(AF8:AF70)</f>
        <v>2317</v>
      </c>
      <c r="AG71" s="25">
        <f t="shared" si="9"/>
        <v>3525</v>
      </c>
      <c r="AH71" s="25">
        <f>SUM(AH8:AH70)</f>
        <v>3432</v>
      </c>
      <c r="AI71" s="25">
        <f>SUM(AI8:AI70)</f>
        <v>93</v>
      </c>
      <c r="AJ71" s="25">
        <f t="shared" si="10"/>
        <v>13447</v>
      </c>
      <c r="AK71" s="25">
        <f>SUM(AK8:AK70)</f>
        <v>12221</v>
      </c>
      <c r="AL71" s="25">
        <f>SUM(AL8:AL70)</f>
        <v>1226</v>
      </c>
      <c r="AM71" s="25">
        <f t="shared" si="11"/>
        <v>10031</v>
      </c>
      <c r="AN71" s="25">
        <f>SUM(AN8:AN70)</f>
        <v>8774</v>
      </c>
      <c r="AO71" s="25">
        <f>SUM(AO8:AO70)</f>
        <v>1257</v>
      </c>
      <c r="AP71" s="25">
        <f t="shared" si="12"/>
        <v>800</v>
      </c>
      <c r="AQ71" s="25">
        <f>SUM(AQ8:AQ70)</f>
        <v>675</v>
      </c>
      <c r="AR71" s="25">
        <f>SUM(AR8:AR70)</f>
        <v>125</v>
      </c>
      <c r="AS71" s="25">
        <f t="shared" si="13"/>
        <v>1656</v>
      </c>
      <c r="AT71" s="25">
        <f>SUM(AT8:AT70)</f>
        <v>1540</v>
      </c>
      <c r="AU71" s="25">
        <f>SUM(AU8:AU70)</f>
        <v>116</v>
      </c>
      <c r="AV71" s="25">
        <f t="shared" si="14"/>
        <v>1972</v>
      </c>
      <c r="AW71" s="25">
        <f>SUM(AW8:AW70)</f>
        <v>1860</v>
      </c>
      <c r="AX71" s="25">
        <f>SUM(AX8:AX70)</f>
        <v>112</v>
      </c>
      <c r="AY71" s="25">
        <f t="shared" si="15"/>
        <v>2207</v>
      </c>
      <c r="AZ71" s="25">
        <f t="shared" ref="AZ71:BJ71" si="27">SUM(AZ8:AZ70)</f>
        <v>2207</v>
      </c>
      <c r="BA71" s="25">
        <f t="shared" si="27"/>
        <v>0</v>
      </c>
      <c r="BB71" s="25">
        <f t="shared" si="27"/>
        <v>3841</v>
      </c>
      <c r="BC71" s="25">
        <f t="shared" si="27"/>
        <v>3805</v>
      </c>
      <c r="BD71" s="25">
        <f t="shared" si="27"/>
        <v>920</v>
      </c>
      <c r="BE71" s="25">
        <f t="shared" si="27"/>
        <v>220</v>
      </c>
      <c r="BF71" s="25">
        <f t="shared" si="27"/>
        <v>36</v>
      </c>
      <c r="BG71" s="25">
        <f t="shared" si="27"/>
        <v>6586</v>
      </c>
      <c r="BH71" s="25">
        <f t="shared" si="27"/>
        <v>6545</v>
      </c>
      <c r="BI71" s="25">
        <f t="shared" si="27"/>
        <v>925</v>
      </c>
      <c r="BJ71" s="25">
        <f t="shared" si="27"/>
        <v>41</v>
      </c>
      <c r="BK71" s="25">
        <f t="shared" si="16"/>
        <v>47431</v>
      </c>
      <c r="BL71" s="25">
        <f>SUM(BL8:BL70)</f>
        <v>38527</v>
      </c>
      <c r="BM71" s="25">
        <f>SUM(BM8:BM70)</f>
        <v>3746</v>
      </c>
      <c r="BN71" s="25">
        <f>SUM(BN8:BN70)</f>
        <v>5158</v>
      </c>
      <c r="BO71" s="25">
        <f>SUM(BO8:BO70)</f>
        <v>0</v>
      </c>
      <c r="BP71" s="25">
        <f t="shared" si="17"/>
        <v>22184</v>
      </c>
      <c r="BQ71" s="25">
        <f t="shared" ref="BQ71:BX71" si="28">SUM(BQ8:BQ70)</f>
        <v>1028</v>
      </c>
      <c r="BR71" s="25">
        <f t="shared" si="28"/>
        <v>80</v>
      </c>
      <c r="BS71" s="25">
        <f t="shared" si="28"/>
        <v>6977</v>
      </c>
      <c r="BT71" s="25">
        <f t="shared" si="28"/>
        <v>0</v>
      </c>
      <c r="BU71" s="25">
        <f t="shared" si="28"/>
        <v>1614</v>
      </c>
      <c r="BV71" s="25">
        <f t="shared" si="28"/>
        <v>0</v>
      </c>
      <c r="BW71" s="25">
        <f t="shared" si="28"/>
        <v>12415</v>
      </c>
      <c r="BX71" s="25">
        <f t="shared" si="28"/>
        <v>70</v>
      </c>
      <c r="BY71" s="25">
        <f t="shared" si="18"/>
        <v>55139</v>
      </c>
      <c r="BZ71" s="25">
        <f t="shared" ref="BZ71:CE71" si="29">SUM(BZ8:BZ70)</f>
        <v>25240</v>
      </c>
      <c r="CA71" s="25">
        <f t="shared" si="29"/>
        <v>1109</v>
      </c>
      <c r="CB71" s="25">
        <f t="shared" si="29"/>
        <v>4864</v>
      </c>
      <c r="CC71" s="25">
        <f t="shared" si="29"/>
        <v>9732</v>
      </c>
      <c r="CD71" s="25">
        <f t="shared" si="29"/>
        <v>14194</v>
      </c>
      <c r="CE71" s="25">
        <f t="shared" si="29"/>
        <v>30</v>
      </c>
      <c r="CF71" s="25">
        <f t="shared" si="19"/>
        <v>6984</v>
      </c>
      <c r="CG71" s="25">
        <f>SUM(CG8:CG70)</f>
        <v>5423</v>
      </c>
      <c r="CH71" s="25">
        <f>SUM(CH8:CH70)</f>
        <v>1561</v>
      </c>
      <c r="CI71" s="25">
        <f t="shared" si="20"/>
        <v>5504</v>
      </c>
      <c r="CJ71" s="25">
        <f>SUM(CJ8:CJ70)</f>
        <v>5294</v>
      </c>
      <c r="CK71" s="25">
        <f>SUM(CK8:CK70)</f>
        <v>210</v>
      </c>
      <c r="CL71" s="25">
        <f t="shared" si="21"/>
        <v>28894</v>
      </c>
      <c r="CM71" s="25">
        <f>SUM(CM8:CM70)</f>
        <v>24795</v>
      </c>
      <c r="CN71" s="25">
        <f>SUM(CN8:CN70)</f>
        <v>4099</v>
      </c>
      <c r="CO71" s="25">
        <f t="shared" si="22"/>
        <v>996</v>
      </c>
      <c r="CP71" s="25">
        <f>SUM(CP8:CP70)</f>
        <v>837</v>
      </c>
      <c r="CQ71" s="25">
        <f>SUM(CQ8:CQ70)</f>
        <v>159</v>
      </c>
      <c r="CR71" s="25">
        <f t="shared" si="23"/>
        <v>38219</v>
      </c>
      <c r="CS71" s="25">
        <f t="shared" ref="CS71:CY71" si="30">SUM(CS8:CS70)</f>
        <v>15905</v>
      </c>
      <c r="CT71" s="25">
        <f t="shared" si="30"/>
        <v>22314</v>
      </c>
      <c r="CU71" s="26">
        <f t="shared" si="30"/>
        <v>3884</v>
      </c>
      <c r="CV71" s="26">
        <f t="shared" si="30"/>
        <v>1000</v>
      </c>
      <c r="CW71" s="27">
        <f t="shared" si="30"/>
        <v>386351</v>
      </c>
      <c r="CX71" s="25">
        <f t="shared" si="30"/>
        <v>325084</v>
      </c>
      <c r="CY71" s="25">
        <f t="shared" si="30"/>
        <v>61267</v>
      </c>
    </row>
  </sheetData>
  <autoFilter ref="A7:CY71"/>
  <mergeCells count="105"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  <mergeCell ref="AD6:AD7"/>
    <mergeCell ref="AE6:AF6"/>
    <mergeCell ref="BH6:BI6"/>
    <mergeCell ref="BJ6:BJ7"/>
    <mergeCell ref="BK6:BK7"/>
    <mergeCell ref="BL6:BM6"/>
    <mergeCell ref="BN6:BO6"/>
    <mergeCell ref="BP6:BP7"/>
    <mergeCell ref="AV6:AV7"/>
    <mergeCell ref="AW6:AX6"/>
    <mergeCell ref="AY6:AY7"/>
    <mergeCell ref="AZ6:BA6"/>
    <mergeCell ref="BC6:BE6"/>
    <mergeCell ref="BF6:BF7"/>
    <mergeCell ref="B5:B7"/>
    <mergeCell ref="C5:E5"/>
    <mergeCell ref="BB5:BB7"/>
    <mergeCell ref="BC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S4:AU5"/>
    <mergeCell ref="AV4:AX5"/>
    <mergeCell ref="AY4:BA5"/>
    <mergeCell ref="BB4:BF4"/>
    <mergeCell ref="L6:L7"/>
    <mergeCell ref="M6:N6"/>
    <mergeCell ref="AT6:AU6"/>
    <mergeCell ref="U6:U7"/>
    <mergeCell ref="V6:W6"/>
    <mergeCell ref="X6:X7"/>
    <mergeCell ref="Y6:Z6"/>
    <mergeCell ref="BA3:BO3"/>
    <mergeCell ref="BP3:CG3"/>
    <mergeCell ref="CH3:CV3"/>
    <mergeCell ref="CW3:CY5"/>
    <mergeCell ref="B4:E4"/>
    <mergeCell ref="F4:H5"/>
    <mergeCell ref="I4:K5"/>
    <mergeCell ref="L4:N5"/>
    <mergeCell ref="O4:Q5"/>
    <mergeCell ref="R4:T5"/>
    <mergeCell ref="BG4:BJ4"/>
    <mergeCell ref="BK4:BO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O4:CQ5"/>
    <mergeCell ref="CR4:CT5"/>
    <mergeCell ref="B1:Q1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AS6:AS7"/>
  </mergeCells>
  <pageMargins left="0" right="0" top="0" bottom="0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zoomScale="78" zoomScaleNormal="78" workbookViewId="0">
      <pane xSplit="1" ySplit="8" topLeftCell="CC9" activePane="bottomRight" state="frozenSplit"/>
      <selection pane="topRight" activeCell="D1" sqref="D1"/>
      <selection pane="bottomLeft" activeCell="A6" sqref="A6"/>
      <selection pane="bottomRight" activeCell="CL82" sqref="CL82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6" width="9.140625" style="21" customWidth="1"/>
    <col min="127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78" t="s">
        <v>0</v>
      </c>
      <c r="B4" s="81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1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93"/>
      <c r="BA4" s="81" t="s">
        <v>1</v>
      </c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93"/>
      <c r="BP4" s="81" t="s">
        <v>1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 t="s">
        <v>1</v>
      </c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96"/>
      <c r="CW4" s="112" t="s">
        <v>2</v>
      </c>
      <c r="CX4" s="84"/>
      <c r="CY4" s="85"/>
    </row>
    <row r="5" spans="1:103" s="5" customFormat="1" ht="69" customHeight="1" x14ac:dyDescent="0.25">
      <c r="A5" s="79"/>
      <c r="B5" s="81" t="s">
        <v>3</v>
      </c>
      <c r="C5" s="82"/>
      <c r="D5" s="82"/>
      <c r="E5" s="93"/>
      <c r="F5" s="83" t="s">
        <v>4</v>
      </c>
      <c r="G5" s="84"/>
      <c r="H5" s="85"/>
      <c r="I5" s="83" t="s">
        <v>5</v>
      </c>
      <c r="J5" s="84"/>
      <c r="K5" s="85"/>
      <c r="L5" s="83" t="s">
        <v>6</v>
      </c>
      <c r="M5" s="84"/>
      <c r="N5" s="85"/>
      <c r="O5" s="83" t="s">
        <v>7</v>
      </c>
      <c r="P5" s="84"/>
      <c r="Q5" s="85"/>
      <c r="R5" s="83" t="s">
        <v>8</v>
      </c>
      <c r="S5" s="84"/>
      <c r="T5" s="85"/>
      <c r="U5" s="83" t="s">
        <v>9</v>
      </c>
      <c r="V5" s="84"/>
      <c r="W5" s="85"/>
      <c r="X5" s="83" t="s">
        <v>10</v>
      </c>
      <c r="Y5" s="84"/>
      <c r="Z5" s="85"/>
      <c r="AA5" s="89" t="s">
        <v>11</v>
      </c>
      <c r="AB5" s="89" t="s">
        <v>12</v>
      </c>
      <c r="AC5" s="89" t="s">
        <v>13</v>
      </c>
      <c r="AD5" s="83" t="s">
        <v>14</v>
      </c>
      <c r="AE5" s="84"/>
      <c r="AF5" s="85"/>
      <c r="AG5" s="83" t="s">
        <v>15</v>
      </c>
      <c r="AH5" s="84"/>
      <c r="AI5" s="85"/>
      <c r="AJ5" s="83" t="s">
        <v>16</v>
      </c>
      <c r="AK5" s="84"/>
      <c r="AL5" s="85"/>
      <c r="AM5" s="83" t="s">
        <v>17</v>
      </c>
      <c r="AN5" s="84"/>
      <c r="AO5" s="85"/>
      <c r="AP5" s="83" t="s">
        <v>18</v>
      </c>
      <c r="AQ5" s="84"/>
      <c r="AR5" s="85"/>
      <c r="AS5" s="83" t="s">
        <v>19</v>
      </c>
      <c r="AT5" s="84"/>
      <c r="AU5" s="85"/>
      <c r="AV5" s="83" t="s">
        <v>20</v>
      </c>
      <c r="AW5" s="84"/>
      <c r="AX5" s="85"/>
      <c r="AY5" s="83" t="s">
        <v>21</v>
      </c>
      <c r="AZ5" s="84"/>
      <c r="BA5" s="85"/>
      <c r="BB5" s="81" t="s">
        <v>22</v>
      </c>
      <c r="BC5" s="82"/>
      <c r="BD5" s="82"/>
      <c r="BE5" s="82"/>
      <c r="BF5" s="93"/>
      <c r="BG5" s="81" t="s">
        <v>23</v>
      </c>
      <c r="BH5" s="82"/>
      <c r="BI5" s="82"/>
      <c r="BJ5" s="93"/>
      <c r="BK5" s="83" t="s">
        <v>24</v>
      </c>
      <c r="BL5" s="84"/>
      <c r="BM5" s="84"/>
      <c r="BN5" s="84"/>
      <c r="BO5" s="85"/>
      <c r="BP5" s="83" t="s">
        <v>25</v>
      </c>
      <c r="BQ5" s="84"/>
      <c r="BR5" s="84"/>
      <c r="BS5" s="84"/>
      <c r="BT5" s="84"/>
      <c r="BU5" s="84"/>
      <c r="BV5" s="84"/>
      <c r="BW5" s="84"/>
      <c r="BX5" s="85"/>
      <c r="BY5" s="83" t="s">
        <v>26</v>
      </c>
      <c r="BZ5" s="84"/>
      <c r="CA5" s="84"/>
      <c r="CB5" s="84"/>
      <c r="CC5" s="84"/>
      <c r="CD5" s="85"/>
      <c r="CE5" s="100" t="s">
        <v>27</v>
      </c>
      <c r="CF5" s="83" t="s">
        <v>28</v>
      </c>
      <c r="CG5" s="84"/>
      <c r="CH5" s="85"/>
      <c r="CI5" s="83" t="s">
        <v>29</v>
      </c>
      <c r="CJ5" s="84"/>
      <c r="CK5" s="85"/>
      <c r="CL5" s="83" t="s">
        <v>30</v>
      </c>
      <c r="CM5" s="84"/>
      <c r="CN5" s="85"/>
      <c r="CO5" s="83" t="s">
        <v>31</v>
      </c>
      <c r="CP5" s="84"/>
      <c r="CQ5" s="85"/>
      <c r="CR5" s="83" t="s">
        <v>32</v>
      </c>
      <c r="CS5" s="84"/>
      <c r="CT5" s="85"/>
      <c r="CU5" s="89" t="s">
        <v>33</v>
      </c>
      <c r="CV5" s="108" t="s">
        <v>169</v>
      </c>
      <c r="CW5" s="113"/>
      <c r="CX5" s="114"/>
      <c r="CY5" s="115"/>
    </row>
    <row r="6" spans="1:103" s="5" customFormat="1" ht="21.75" customHeight="1" x14ac:dyDescent="0.25">
      <c r="A6" s="79"/>
      <c r="B6" s="89" t="s">
        <v>34</v>
      </c>
      <c r="C6" s="81" t="s">
        <v>35</v>
      </c>
      <c r="D6" s="82"/>
      <c r="E6" s="93"/>
      <c r="F6" s="86"/>
      <c r="G6" s="87"/>
      <c r="H6" s="88"/>
      <c r="I6" s="86"/>
      <c r="J6" s="87"/>
      <c r="K6" s="88"/>
      <c r="L6" s="86"/>
      <c r="M6" s="87"/>
      <c r="N6" s="88"/>
      <c r="O6" s="86"/>
      <c r="P6" s="87"/>
      <c r="Q6" s="88"/>
      <c r="R6" s="86"/>
      <c r="S6" s="87"/>
      <c r="T6" s="88"/>
      <c r="U6" s="86"/>
      <c r="V6" s="87"/>
      <c r="W6" s="88"/>
      <c r="X6" s="86"/>
      <c r="Y6" s="87"/>
      <c r="Z6" s="88"/>
      <c r="AA6" s="90"/>
      <c r="AB6" s="90"/>
      <c r="AC6" s="90"/>
      <c r="AD6" s="86"/>
      <c r="AE6" s="87"/>
      <c r="AF6" s="88"/>
      <c r="AG6" s="86"/>
      <c r="AH6" s="87"/>
      <c r="AI6" s="88"/>
      <c r="AJ6" s="86"/>
      <c r="AK6" s="87"/>
      <c r="AL6" s="88"/>
      <c r="AM6" s="86"/>
      <c r="AN6" s="87"/>
      <c r="AO6" s="88"/>
      <c r="AP6" s="86"/>
      <c r="AQ6" s="87"/>
      <c r="AR6" s="88"/>
      <c r="AS6" s="86"/>
      <c r="AT6" s="87"/>
      <c r="AU6" s="88"/>
      <c r="AV6" s="86"/>
      <c r="AW6" s="87"/>
      <c r="AX6" s="88"/>
      <c r="AY6" s="86"/>
      <c r="AZ6" s="87"/>
      <c r="BA6" s="88"/>
      <c r="BB6" s="89" t="s">
        <v>34</v>
      </c>
      <c r="BC6" s="81" t="s">
        <v>35</v>
      </c>
      <c r="BD6" s="82"/>
      <c r="BE6" s="82"/>
      <c r="BF6" s="93"/>
      <c r="BG6" s="89" t="s">
        <v>34</v>
      </c>
      <c r="BH6" s="81" t="s">
        <v>35</v>
      </c>
      <c r="BI6" s="82"/>
      <c r="BJ6" s="93"/>
      <c r="BK6" s="86"/>
      <c r="BL6" s="87"/>
      <c r="BM6" s="87"/>
      <c r="BN6" s="87"/>
      <c r="BO6" s="88"/>
      <c r="BP6" s="86"/>
      <c r="BQ6" s="87"/>
      <c r="BR6" s="87"/>
      <c r="BS6" s="87"/>
      <c r="BT6" s="87"/>
      <c r="BU6" s="87"/>
      <c r="BV6" s="87"/>
      <c r="BW6" s="87"/>
      <c r="BX6" s="88"/>
      <c r="BY6" s="86"/>
      <c r="BZ6" s="87"/>
      <c r="CA6" s="87"/>
      <c r="CB6" s="87"/>
      <c r="CC6" s="87"/>
      <c r="CD6" s="88"/>
      <c r="CE6" s="101"/>
      <c r="CF6" s="86"/>
      <c r="CG6" s="87"/>
      <c r="CH6" s="88"/>
      <c r="CI6" s="86"/>
      <c r="CJ6" s="87"/>
      <c r="CK6" s="88"/>
      <c r="CL6" s="86"/>
      <c r="CM6" s="87"/>
      <c r="CN6" s="88"/>
      <c r="CO6" s="86"/>
      <c r="CP6" s="87"/>
      <c r="CQ6" s="88"/>
      <c r="CR6" s="86"/>
      <c r="CS6" s="87"/>
      <c r="CT6" s="88"/>
      <c r="CU6" s="90"/>
      <c r="CV6" s="109"/>
      <c r="CW6" s="116"/>
      <c r="CX6" s="87"/>
      <c r="CY6" s="88"/>
    </row>
    <row r="7" spans="1:103" s="5" customFormat="1" ht="80.25" customHeight="1" x14ac:dyDescent="0.25">
      <c r="A7" s="79"/>
      <c r="B7" s="90"/>
      <c r="C7" s="81" t="s">
        <v>36</v>
      </c>
      <c r="D7" s="93"/>
      <c r="E7" s="94" t="s">
        <v>37</v>
      </c>
      <c r="F7" s="89" t="s">
        <v>34</v>
      </c>
      <c r="G7" s="81" t="s">
        <v>35</v>
      </c>
      <c r="H7" s="93"/>
      <c r="I7" s="89" t="s">
        <v>34</v>
      </c>
      <c r="J7" s="81" t="s">
        <v>35</v>
      </c>
      <c r="K7" s="93"/>
      <c r="L7" s="89" t="s">
        <v>34</v>
      </c>
      <c r="M7" s="81" t="s">
        <v>35</v>
      </c>
      <c r="N7" s="93"/>
      <c r="O7" s="89" t="s">
        <v>34</v>
      </c>
      <c r="P7" s="81" t="s">
        <v>35</v>
      </c>
      <c r="Q7" s="93"/>
      <c r="R7" s="89" t="s">
        <v>34</v>
      </c>
      <c r="S7" s="81" t="s">
        <v>35</v>
      </c>
      <c r="T7" s="93"/>
      <c r="U7" s="89" t="s">
        <v>34</v>
      </c>
      <c r="V7" s="81" t="s">
        <v>35</v>
      </c>
      <c r="W7" s="93"/>
      <c r="X7" s="89" t="s">
        <v>34</v>
      </c>
      <c r="Y7" s="81" t="s">
        <v>35</v>
      </c>
      <c r="Z7" s="93"/>
      <c r="AA7" s="90"/>
      <c r="AB7" s="90"/>
      <c r="AC7" s="90"/>
      <c r="AD7" s="89" t="s">
        <v>34</v>
      </c>
      <c r="AE7" s="81" t="s">
        <v>35</v>
      </c>
      <c r="AF7" s="93"/>
      <c r="AG7" s="89" t="s">
        <v>34</v>
      </c>
      <c r="AH7" s="81" t="s">
        <v>35</v>
      </c>
      <c r="AI7" s="93"/>
      <c r="AJ7" s="89" t="s">
        <v>34</v>
      </c>
      <c r="AK7" s="81" t="s">
        <v>35</v>
      </c>
      <c r="AL7" s="93"/>
      <c r="AM7" s="89" t="s">
        <v>34</v>
      </c>
      <c r="AN7" s="81" t="s">
        <v>35</v>
      </c>
      <c r="AO7" s="93"/>
      <c r="AP7" s="89" t="s">
        <v>34</v>
      </c>
      <c r="AQ7" s="81" t="s">
        <v>35</v>
      </c>
      <c r="AR7" s="93"/>
      <c r="AS7" s="89" t="s">
        <v>34</v>
      </c>
      <c r="AT7" s="81" t="s">
        <v>35</v>
      </c>
      <c r="AU7" s="93"/>
      <c r="AV7" s="89" t="s">
        <v>34</v>
      </c>
      <c r="AW7" s="81" t="s">
        <v>35</v>
      </c>
      <c r="AX7" s="93"/>
      <c r="AY7" s="89" t="s">
        <v>34</v>
      </c>
      <c r="AZ7" s="81" t="s">
        <v>35</v>
      </c>
      <c r="BA7" s="93"/>
      <c r="BB7" s="90"/>
      <c r="BC7" s="81" t="s">
        <v>38</v>
      </c>
      <c r="BD7" s="82"/>
      <c r="BE7" s="93"/>
      <c r="BF7" s="94" t="s">
        <v>39</v>
      </c>
      <c r="BG7" s="90"/>
      <c r="BH7" s="81" t="s">
        <v>40</v>
      </c>
      <c r="BI7" s="93"/>
      <c r="BJ7" s="94" t="s">
        <v>41</v>
      </c>
      <c r="BK7" s="89" t="s">
        <v>34</v>
      </c>
      <c r="BL7" s="81" t="s">
        <v>42</v>
      </c>
      <c r="BM7" s="93"/>
      <c r="BN7" s="81" t="s">
        <v>43</v>
      </c>
      <c r="BO7" s="93"/>
      <c r="BP7" s="89" t="s">
        <v>34</v>
      </c>
      <c r="BQ7" s="81" t="s">
        <v>44</v>
      </c>
      <c r="BR7" s="93"/>
      <c r="BS7" s="81" t="s">
        <v>45</v>
      </c>
      <c r="BT7" s="93"/>
      <c r="BU7" s="81" t="s">
        <v>46</v>
      </c>
      <c r="BV7" s="93"/>
      <c r="BW7" s="81" t="s">
        <v>47</v>
      </c>
      <c r="BX7" s="93"/>
      <c r="BY7" s="89" t="s">
        <v>34</v>
      </c>
      <c r="BZ7" s="81" t="s">
        <v>35</v>
      </c>
      <c r="CA7" s="82"/>
      <c r="CB7" s="82"/>
      <c r="CC7" s="82"/>
      <c r="CD7" s="93"/>
      <c r="CE7" s="101"/>
      <c r="CF7" s="89" t="s">
        <v>34</v>
      </c>
      <c r="CG7" s="81" t="s">
        <v>35</v>
      </c>
      <c r="CH7" s="93"/>
      <c r="CI7" s="89" t="s">
        <v>34</v>
      </c>
      <c r="CJ7" s="81" t="s">
        <v>35</v>
      </c>
      <c r="CK7" s="93"/>
      <c r="CL7" s="89" t="s">
        <v>34</v>
      </c>
      <c r="CM7" s="81" t="s">
        <v>35</v>
      </c>
      <c r="CN7" s="93"/>
      <c r="CO7" s="89" t="s">
        <v>34</v>
      </c>
      <c r="CP7" s="81" t="s">
        <v>35</v>
      </c>
      <c r="CQ7" s="93"/>
      <c r="CR7" s="89" t="s">
        <v>34</v>
      </c>
      <c r="CS7" s="81" t="s">
        <v>35</v>
      </c>
      <c r="CT7" s="93"/>
      <c r="CU7" s="90"/>
      <c r="CV7" s="109"/>
      <c r="CW7" s="117" t="s">
        <v>34</v>
      </c>
      <c r="CX7" s="81" t="s">
        <v>35</v>
      </c>
      <c r="CY7" s="93"/>
    </row>
    <row r="8" spans="1:103" s="5" customFormat="1" ht="135" customHeight="1" x14ac:dyDescent="0.25">
      <c r="A8" s="80"/>
      <c r="B8" s="91"/>
      <c r="C8" s="50" t="s">
        <v>48</v>
      </c>
      <c r="D8" s="45" t="s">
        <v>49</v>
      </c>
      <c r="E8" s="95"/>
      <c r="F8" s="91"/>
      <c r="G8" s="48" t="s">
        <v>50</v>
      </c>
      <c r="H8" s="48" t="s">
        <v>51</v>
      </c>
      <c r="I8" s="91"/>
      <c r="J8" s="48" t="s">
        <v>52</v>
      </c>
      <c r="K8" s="48" t="s">
        <v>53</v>
      </c>
      <c r="L8" s="91"/>
      <c r="M8" s="48" t="s">
        <v>54</v>
      </c>
      <c r="N8" s="48" t="s">
        <v>55</v>
      </c>
      <c r="O8" s="91"/>
      <c r="P8" s="46" t="s">
        <v>56</v>
      </c>
      <c r="Q8" s="46" t="s">
        <v>57</v>
      </c>
      <c r="R8" s="91"/>
      <c r="S8" s="49" t="s">
        <v>58</v>
      </c>
      <c r="T8" s="49" t="s">
        <v>59</v>
      </c>
      <c r="U8" s="91"/>
      <c r="V8" s="49" t="s">
        <v>60</v>
      </c>
      <c r="W8" s="49" t="s">
        <v>61</v>
      </c>
      <c r="X8" s="91"/>
      <c r="Y8" s="49" t="s">
        <v>62</v>
      </c>
      <c r="Z8" s="49" t="s">
        <v>63</v>
      </c>
      <c r="AA8" s="91"/>
      <c r="AB8" s="91"/>
      <c r="AC8" s="91"/>
      <c r="AD8" s="91"/>
      <c r="AE8" s="46" t="s">
        <v>64</v>
      </c>
      <c r="AF8" s="46" t="s">
        <v>65</v>
      </c>
      <c r="AG8" s="91"/>
      <c r="AH8" s="46" t="s">
        <v>66</v>
      </c>
      <c r="AI8" s="46" t="s">
        <v>67</v>
      </c>
      <c r="AJ8" s="91"/>
      <c r="AK8" s="46" t="s">
        <v>68</v>
      </c>
      <c r="AL8" s="46" t="s">
        <v>69</v>
      </c>
      <c r="AM8" s="91"/>
      <c r="AN8" s="46" t="s">
        <v>70</v>
      </c>
      <c r="AO8" s="46" t="s">
        <v>71</v>
      </c>
      <c r="AP8" s="91"/>
      <c r="AQ8" s="46" t="s">
        <v>72</v>
      </c>
      <c r="AR8" s="46" t="s">
        <v>73</v>
      </c>
      <c r="AS8" s="91"/>
      <c r="AT8" s="46" t="s">
        <v>74</v>
      </c>
      <c r="AU8" s="46" t="s">
        <v>75</v>
      </c>
      <c r="AV8" s="91"/>
      <c r="AW8" s="46" t="s">
        <v>76</v>
      </c>
      <c r="AX8" s="46" t="s">
        <v>77</v>
      </c>
      <c r="AY8" s="91"/>
      <c r="AZ8" s="46" t="s">
        <v>78</v>
      </c>
      <c r="BA8" s="46" t="s">
        <v>79</v>
      </c>
      <c r="BB8" s="91"/>
      <c r="BC8" s="50" t="s">
        <v>48</v>
      </c>
      <c r="BD8" s="45" t="s">
        <v>49</v>
      </c>
      <c r="BE8" s="45" t="s">
        <v>171</v>
      </c>
      <c r="BF8" s="95"/>
      <c r="BG8" s="91"/>
      <c r="BH8" s="50" t="s">
        <v>48</v>
      </c>
      <c r="BI8" s="47" t="s">
        <v>80</v>
      </c>
      <c r="BJ8" s="95"/>
      <c r="BK8" s="91"/>
      <c r="BL8" s="46" t="s">
        <v>81</v>
      </c>
      <c r="BM8" s="46" t="s">
        <v>82</v>
      </c>
      <c r="BN8" s="46" t="s">
        <v>81</v>
      </c>
      <c r="BO8" s="46" t="s">
        <v>82</v>
      </c>
      <c r="BP8" s="91"/>
      <c r="BQ8" s="46" t="s">
        <v>83</v>
      </c>
      <c r="BR8" s="46" t="s">
        <v>84</v>
      </c>
      <c r="BS8" s="46" t="s">
        <v>85</v>
      </c>
      <c r="BT8" s="46" t="s">
        <v>86</v>
      </c>
      <c r="BU8" s="46" t="s">
        <v>87</v>
      </c>
      <c r="BV8" s="46" t="s">
        <v>88</v>
      </c>
      <c r="BW8" s="46" t="s">
        <v>87</v>
      </c>
      <c r="BX8" s="46" t="s">
        <v>88</v>
      </c>
      <c r="BY8" s="91"/>
      <c r="BZ8" s="52" t="s">
        <v>89</v>
      </c>
      <c r="CA8" s="51" t="s">
        <v>90</v>
      </c>
      <c r="CB8" s="45" t="s">
        <v>91</v>
      </c>
      <c r="CC8" s="45" t="s">
        <v>92</v>
      </c>
      <c r="CD8" s="45" t="s">
        <v>93</v>
      </c>
      <c r="CE8" s="102"/>
      <c r="CF8" s="91"/>
      <c r="CG8" s="46" t="s">
        <v>94</v>
      </c>
      <c r="CH8" s="46" t="s">
        <v>95</v>
      </c>
      <c r="CI8" s="91"/>
      <c r="CJ8" s="46" t="s">
        <v>96</v>
      </c>
      <c r="CK8" s="46" t="s">
        <v>97</v>
      </c>
      <c r="CL8" s="91"/>
      <c r="CM8" s="11" t="s">
        <v>98</v>
      </c>
      <c r="CN8" s="11" t="s">
        <v>99</v>
      </c>
      <c r="CO8" s="91"/>
      <c r="CP8" s="46" t="s">
        <v>100</v>
      </c>
      <c r="CQ8" s="46" t="s">
        <v>101</v>
      </c>
      <c r="CR8" s="91"/>
      <c r="CS8" s="46" t="s">
        <v>102</v>
      </c>
      <c r="CT8" s="46" t="s">
        <v>103</v>
      </c>
      <c r="CU8" s="91"/>
      <c r="CV8" s="119"/>
      <c r="CW8" s="118"/>
      <c r="CX8" s="46" t="s">
        <v>104</v>
      </c>
      <c r="CY8" s="46" t="s">
        <v>105</v>
      </c>
    </row>
    <row r="9" spans="1:103" s="1" customFormat="1" ht="47.25" x14ac:dyDescent="0.25">
      <c r="A9" s="12" t="s">
        <v>106</v>
      </c>
      <c r="B9" s="13">
        <v>0</v>
      </c>
      <c r="C9" s="14">
        <v>0</v>
      </c>
      <c r="D9" s="14"/>
      <c r="E9" s="14">
        <v>0</v>
      </c>
      <c r="F9" s="13">
        <v>0</v>
      </c>
      <c r="G9" s="14">
        <v>0</v>
      </c>
      <c r="H9" s="14">
        <v>0</v>
      </c>
      <c r="I9" s="13">
        <v>0</v>
      </c>
      <c r="J9" s="14">
        <v>0</v>
      </c>
      <c r="K9" s="14">
        <v>0</v>
      </c>
      <c r="L9" s="13">
        <v>0</v>
      </c>
      <c r="M9" s="14">
        <v>0</v>
      </c>
      <c r="N9" s="14">
        <v>0</v>
      </c>
      <c r="O9" s="13">
        <v>0</v>
      </c>
      <c r="P9" s="14">
        <v>0</v>
      </c>
      <c r="Q9" s="14">
        <v>0</v>
      </c>
      <c r="R9" s="13">
        <v>0</v>
      </c>
      <c r="S9" s="14">
        <v>0</v>
      </c>
      <c r="T9" s="14">
        <v>0</v>
      </c>
      <c r="U9" s="13">
        <v>0</v>
      </c>
      <c r="V9" s="14">
        <v>0</v>
      </c>
      <c r="W9" s="14">
        <v>0</v>
      </c>
      <c r="X9" s="13"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v>0</v>
      </c>
      <c r="AE9" s="14">
        <v>0</v>
      </c>
      <c r="AF9" s="14">
        <v>0</v>
      </c>
      <c r="AG9" s="13">
        <v>0</v>
      </c>
      <c r="AH9" s="14">
        <v>0</v>
      </c>
      <c r="AI9" s="14">
        <v>0</v>
      </c>
      <c r="AJ9" s="13">
        <v>0</v>
      </c>
      <c r="AK9" s="14">
        <v>0</v>
      </c>
      <c r="AL9" s="14">
        <v>0</v>
      </c>
      <c r="AM9" s="13">
        <v>0</v>
      </c>
      <c r="AN9" s="14">
        <v>0</v>
      </c>
      <c r="AO9" s="14">
        <v>0</v>
      </c>
      <c r="AP9" s="13">
        <v>0</v>
      </c>
      <c r="AQ9" s="14">
        <v>0</v>
      </c>
      <c r="AR9" s="14">
        <v>0</v>
      </c>
      <c r="AS9" s="13">
        <v>0</v>
      </c>
      <c r="AT9" s="14">
        <v>0</v>
      </c>
      <c r="AU9" s="14">
        <v>0</v>
      </c>
      <c r="AV9" s="13">
        <v>0</v>
      </c>
      <c r="AW9" s="14">
        <v>0</v>
      </c>
      <c r="AX9" s="14">
        <v>0</v>
      </c>
      <c r="AY9" s="13">
        <v>0</v>
      </c>
      <c r="AZ9" s="14">
        <v>0</v>
      </c>
      <c r="BA9" s="14">
        <v>0</v>
      </c>
      <c r="BB9" s="15">
        <v>0</v>
      </c>
      <c r="BC9" s="14">
        <v>0</v>
      </c>
      <c r="BD9" s="14"/>
      <c r="BE9" s="14"/>
      <c r="BF9" s="14">
        <v>0</v>
      </c>
      <c r="BG9" s="15">
        <v>0</v>
      </c>
      <c r="BH9" s="14">
        <v>0</v>
      </c>
      <c r="BI9" s="14"/>
      <c r="BJ9" s="14">
        <v>0</v>
      </c>
      <c r="BK9" s="13"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v>0</v>
      </c>
      <c r="CG9" s="14">
        <v>0</v>
      </c>
      <c r="CH9" s="14">
        <v>0</v>
      </c>
      <c r="CI9" s="13">
        <v>0</v>
      </c>
      <c r="CJ9" s="14">
        <v>0</v>
      </c>
      <c r="CK9" s="14">
        <v>0</v>
      </c>
      <c r="CL9" s="13">
        <v>0</v>
      </c>
      <c r="CM9" s="14">
        <v>0</v>
      </c>
      <c r="CN9" s="14">
        <v>0</v>
      </c>
      <c r="CO9" s="13">
        <v>0</v>
      </c>
      <c r="CP9" s="14">
        <v>0</v>
      </c>
      <c r="CQ9" s="14">
        <v>0</v>
      </c>
      <c r="CR9" s="13">
        <v>138</v>
      </c>
      <c r="CS9" s="14">
        <v>37</v>
      </c>
      <c r="CT9" s="14">
        <v>101</v>
      </c>
      <c r="CU9" s="14">
        <v>0</v>
      </c>
      <c r="CV9" s="16"/>
      <c r="CW9" s="17">
        <v>1241</v>
      </c>
      <c r="CX9" s="13">
        <v>926</v>
      </c>
      <c r="CY9" s="13">
        <v>315</v>
      </c>
    </row>
    <row r="10" spans="1:103" ht="31.5" x14ac:dyDescent="0.25">
      <c r="A10" s="12" t="s">
        <v>107</v>
      </c>
      <c r="B10" s="13">
        <v>0</v>
      </c>
      <c r="C10" s="18">
        <v>0</v>
      </c>
      <c r="D10" s="18"/>
      <c r="E10" s="18">
        <v>0</v>
      </c>
      <c r="F10" s="13">
        <v>0</v>
      </c>
      <c r="G10" s="18">
        <v>0</v>
      </c>
      <c r="H10" s="18">
        <v>0</v>
      </c>
      <c r="I10" s="13">
        <v>0</v>
      </c>
      <c r="J10" s="18">
        <v>0</v>
      </c>
      <c r="K10" s="18">
        <v>0</v>
      </c>
      <c r="L10" s="13">
        <v>0</v>
      </c>
      <c r="M10" s="18">
        <v>0</v>
      </c>
      <c r="N10" s="18">
        <v>0</v>
      </c>
      <c r="O10" s="13">
        <v>0</v>
      </c>
      <c r="P10" s="18">
        <v>0</v>
      </c>
      <c r="Q10" s="18">
        <v>0</v>
      </c>
      <c r="R10" s="13">
        <v>0</v>
      </c>
      <c r="S10" s="18">
        <v>0</v>
      </c>
      <c r="T10" s="18">
        <v>0</v>
      </c>
      <c r="U10" s="13">
        <v>0</v>
      </c>
      <c r="V10" s="18">
        <v>0</v>
      </c>
      <c r="W10" s="18">
        <v>0</v>
      </c>
      <c r="X10" s="13"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v>0</v>
      </c>
      <c r="AE10" s="18">
        <v>0</v>
      </c>
      <c r="AF10" s="18">
        <v>0</v>
      </c>
      <c r="AG10" s="13">
        <v>0</v>
      </c>
      <c r="AH10" s="18">
        <v>0</v>
      </c>
      <c r="AI10" s="18">
        <v>0</v>
      </c>
      <c r="AJ10" s="13">
        <v>0</v>
      </c>
      <c r="AK10" s="18">
        <v>0</v>
      </c>
      <c r="AL10" s="18">
        <v>0</v>
      </c>
      <c r="AM10" s="13">
        <v>0</v>
      </c>
      <c r="AN10" s="18">
        <v>0</v>
      </c>
      <c r="AO10" s="18">
        <v>0</v>
      </c>
      <c r="AP10" s="13">
        <v>0</v>
      </c>
      <c r="AQ10" s="18">
        <v>0</v>
      </c>
      <c r="AR10" s="18">
        <v>0</v>
      </c>
      <c r="AS10" s="13">
        <v>0</v>
      </c>
      <c r="AT10" s="18">
        <v>0</v>
      </c>
      <c r="AU10" s="18">
        <v>0</v>
      </c>
      <c r="AV10" s="13">
        <v>0</v>
      </c>
      <c r="AW10" s="18">
        <v>0</v>
      </c>
      <c r="AX10" s="18">
        <v>0</v>
      </c>
      <c r="AY10" s="13">
        <v>0</v>
      </c>
      <c r="AZ10" s="18">
        <v>0</v>
      </c>
      <c r="BA10" s="18">
        <v>0</v>
      </c>
      <c r="BB10" s="15">
        <v>0</v>
      </c>
      <c r="BC10" s="18">
        <v>0</v>
      </c>
      <c r="BD10" s="18"/>
      <c r="BE10" s="18"/>
      <c r="BF10" s="18">
        <v>0</v>
      </c>
      <c r="BG10" s="15">
        <v>0</v>
      </c>
      <c r="BH10" s="18">
        <v>0</v>
      </c>
      <c r="BI10" s="18"/>
      <c r="BJ10" s="18">
        <v>0</v>
      </c>
      <c r="BK10" s="13"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v>0</v>
      </c>
      <c r="CG10" s="18">
        <v>0</v>
      </c>
      <c r="CH10" s="18">
        <v>0</v>
      </c>
      <c r="CI10" s="13">
        <v>0</v>
      </c>
      <c r="CJ10" s="18">
        <v>0</v>
      </c>
      <c r="CK10" s="18">
        <v>0</v>
      </c>
      <c r="CL10" s="13">
        <v>0</v>
      </c>
      <c r="CM10" s="18">
        <v>0</v>
      </c>
      <c r="CN10" s="18">
        <v>0</v>
      </c>
      <c r="CO10" s="13">
        <v>0</v>
      </c>
      <c r="CP10" s="18">
        <v>0</v>
      </c>
      <c r="CQ10" s="18">
        <v>0</v>
      </c>
      <c r="CR10" s="13">
        <v>574</v>
      </c>
      <c r="CS10" s="18">
        <v>234</v>
      </c>
      <c r="CT10" s="18">
        <v>340</v>
      </c>
      <c r="CU10" s="18">
        <v>0</v>
      </c>
      <c r="CV10" s="20"/>
      <c r="CW10" s="17">
        <v>2809</v>
      </c>
      <c r="CX10" s="13">
        <v>2437</v>
      </c>
      <c r="CY10" s="13">
        <v>372</v>
      </c>
    </row>
    <row r="11" spans="1:103" ht="31.5" x14ac:dyDescent="0.25">
      <c r="A11" s="12" t="s">
        <v>108</v>
      </c>
      <c r="B11" s="13">
        <v>0</v>
      </c>
      <c r="C11" s="18">
        <v>0</v>
      </c>
      <c r="D11" s="18"/>
      <c r="E11" s="18">
        <v>0</v>
      </c>
      <c r="F11" s="13">
        <v>0</v>
      </c>
      <c r="G11" s="18">
        <v>0</v>
      </c>
      <c r="H11" s="18">
        <v>0</v>
      </c>
      <c r="I11" s="13">
        <v>0</v>
      </c>
      <c r="J11" s="18">
        <v>0</v>
      </c>
      <c r="K11" s="18">
        <v>0</v>
      </c>
      <c r="L11" s="13">
        <v>0</v>
      </c>
      <c r="M11" s="18">
        <v>0</v>
      </c>
      <c r="N11" s="18">
        <v>0</v>
      </c>
      <c r="O11" s="13">
        <v>0</v>
      </c>
      <c r="P11" s="18">
        <v>0</v>
      </c>
      <c r="Q11" s="18">
        <v>0</v>
      </c>
      <c r="R11" s="13">
        <v>0</v>
      </c>
      <c r="S11" s="18">
        <v>0</v>
      </c>
      <c r="T11" s="18">
        <v>0</v>
      </c>
      <c r="U11" s="13">
        <v>0</v>
      </c>
      <c r="V11" s="18">
        <v>0</v>
      </c>
      <c r="W11" s="18">
        <v>0</v>
      </c>
      <c r="X11" s="13"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v>0</v>
      </c>
      <c r="AE11" s="18">
        <v>0</v>
      </c>
      <c r="AF11" s="18">
        <v>0</v>
      </c>
      <c r="AG11" s="13">
        <v>0</v>
      </c>
      <c r="AH11" s="18">
        <v>0</v>
      </c>
      <c r="AI11" s="18">
        <v>0</v>
      </c>
      <c r="AJ11" s="13">
        <v>0</v>
      </c>
      <c r="AK11" s="18">
        <v>0</v>
      </c>
      <c r="AL11" s="18">
        <v>0</v>
      </c>
      <c r="AM11" s="13">
        <v>0</v>
      </c>
      <c r="AN11" s="18">
        <v>0</v>
      </c>
      <c r="AO11" s="18">
        <v>0</v>
      </c>
      <c r="AP11" s="13">
        <v>0</v>
      </c>
      <c r="AQ11" s="18">
        <v>0</v>
      </c>
      <c r="AR11" s="18">
        <v>0</v>
      </c>
      <c r="AS11" s="13">
        <v>0</v>
      </c>
      <c r="AT11" s="18">
        <v>0</v>
      </c>
      <c r="AU11" s="18">
        <v>0</v>
      </c>
      <c r="AV11" s="13">
        <v>0</v>
      </c>
      <c r="AW11" s="18">
        <v>0</v>
      </c>
      <c r="AX11" s="18">
        <v>0</v>
      </c>
      <c r="AY11" s="13">
        <v>0</v>
      </c>
      <c r="AZ11" s="18">
        <v>0</v>
      </c>
      <c r="BA11" s="18">
        <v>0</v>
      </c>
      <c r="BB11" s="15">
        <v>0</v>
      </c>
      <c r="BC11" s="18">
        <v>0</v>
      </c>
      <c r="BD11" s="18"/>
      <c r="BE11" s="18"/>
      <c r="BF11" s="18">
        <v>0</v>
      </c>
      <c r="BG11" s="15">
        <v>0</v>
      </c>
      <c r="BH11" s="18">
        <v>0</v>
      </c>
      <c r="BI11" s="18"/>
      <c r="BJ11" s="18">
        <v>0</v>
      </c>
      <c r="BK11" s="13"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v>0</v>
      </c>
      <c r="CG11" s="18">
        <v>0</v>
      </c>
      <c r="CH11" s="18">
        <v>0</v>
      </c>
      <c r="CI11" s="13">
        <v>0</v>
      </c>
      <c r="CJ11" s="18">
        <v>0</v>
      </c>
      <c r="CK11" s="18">
        <v>0</v>
      </c>
      <c r="CL11" s="13">
        <v>0</v>
      </c>
      <c r="CM11" s="18">
        <v>0</v>
      </c>
      <c r="CN11" s="18">
        <v>0</v>
      </c>
      <c r="CO11" s="13">
        <v>0</v>
      </c>
      <c r="CP11" s="18">
        <v>0</v>
      </c>
      <c r="CQ11" s="18">
        <v>0</v>
      </c>
      <c r="CR11" s="13">
        <v>171</v>
      </c>
      <c r="CS11" s="18">
        <v>141</v>
      </c>
      <c r="CT11" s="18">
        <v>30</v>
      </c>
      <c r="CU11" s="18">
        <v>0</v>
      </c>
      <c r="CV11" s="20"/>
      <c r="CW11" s="17">
        <v>1608</v>
      </c>
      <c r="CX11" s="13">
        <v>1411</v>
      </c>
      <c r="CY11" s="13">
        <v>197</v>
      </c>
    </row>
    <row r="12" spans="1:103" ht="31.5" x14ac:dyDescent="0.25">
      <c r="A12" s="12" t="s">
        <v>109</v>
      </c>
      <c r="B12" s="13">
        <v>0</v>
      </c>
      <c r="C12" s="18">
        <v>0</v>
      </c>
      <c r="D12" s="18"/>
      <c r="E12" s="18">
        <v>0</v>
      </c>
      <c r="F12" s="13">
        <v>0</v>
      </c>
      <c r="G12" s="18">
        <v>0</v>
      </c>
      <c r="H12" s="18">
        <v>0</v>
      </c>
      <c r="I12" s="13">
        <v>0</v>
      </c>
      <c r="J12" s="18">
        <v>0</v>
      </c>
      <c r="K12" s="18">
        <v>0</v>
      </c>
      <c r="L12" s="13">
        <v>0</v>
      </c>
      <c r="M12" s="18">
        <v>0</v>
      </c>
      <c r="N12" s="18">
        <v>0</v>
      </c>
      <c r="O12" s="13">
        <v>0</v>
      </c>
      <c r="P12" s="18">
        <v>0</v>
      </c>
      <c r="Q12" s="18">
        <v>0</v>
      </c>
      <c r="R12" s="13">
        <v>0</v>
      </c>
      <c r="S12" s="18">
        <v>0</v>
      </c>
      <c r="T12" s="18">
        <v>0</v>
      </c>
      <c r="U12" s="13">
        <v>0</v>
      </c>
      <c r="V12" s="18">
        <v>0</v>
      </c>
      <c r="W12" s="18">
        <v>0</v>
      </c>
      <c r="X12" s="13"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v>0</v>
      </c>
      <c r="AE12" s="18">
        <v>0</v>
      </c>
      <c r="AF12" s="18">
        <v>0</v>
      </c>
      <c r="AG12" s="13">
        <v>0</v>
      </c>
      <c r="AH12" s="18">
        <v>0</v>
      </c>
      <c r="AI12" s="18">
        <v>0</v>
      </c>
      <c r="AJ12" s="13">
        <v>0</v>
      </c>
      <c r="AK12" s="18">
        <v>0</v>
      </c>
      <c r="AL12" s="18">
        <v>0</v>
      </c>
      <c r="AM12" s="13">
        <v>0</v>
      </c>
      <c r="AN12" s="18">
        <v>0</v>
      </c>
      <c r="AO12" s="18">
        <v>0</v>
      </c>
      <c r="AP12" s="13">
        <v>0</v>
      </c>
      <c r="AQ12" s="18">
        <v>0</v>
      </c>
      <c r="AR12" s="18">
        <v>0</v>
      </c>
      <c r="AS12" s="13">
        <v>0</v>
      </c>
      <c r="AT12" s="18">
        <v>0</v>
      </c>
      <c r="AU12" s="18">
        <v>0</v>
      </c>
      <c r="AV12" s="13">
        <v>0</v>
      </c>
      <c r="AW12" s="18">
        <v>0</v>
      </c>
      <c r="AX12" s="18">
        <v>0</v>
      </c>
      <c r="AY12" s="13">
        <v>0</v>
      </c>
      <c r="AZ12" s="18">
        <v>0</v>
      </c>
      <c r="BA12" s="18">
        <v>0</v>
      </c>
      <c r="BB12" s="15">
        <v>0</v>
      </c>
      <c r="BC12" s="18">
        <v>0</v>
      </c>
      <c r="BD12" s="18"/>
      <c r="BE12" s="18"/>
      <c r="BF12" s="18">
        <v>0</v>
      </c>
      <c r="BG12" s="15">
        <v>0</v>
      </c>
      <c r="BH12" s="18">
        <v>0</v>
      </c>
      <c r="BI12" s="18"/>
      <c r="BJ12" s="18">
        <v>0</v>
      </c>
      <c r="BK12" s="13"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v>0</v>
      </c>
      <c r="CG12" s="18">
        <v>0</v>
      </c>
      <c r="CH12" s="18">
        <v>0</v>
      </c>
      <c r="CI12" s="13">
        <v>0</v>
      </c>
      <c r="CJ12" s="18">
        <v>0</v>
      </c>
      <c r="CK12" s="18">
        <v>0</v>
      </c>
      <c r="CL12" s="13">
        <v>0</v>
      </c>
      <c r="CM12" s="18">
        <v>0</v>
      </c>
      <c r="CN12" s="18">
        <v>0</v>
      </c>
      <c r="CO12" s="13">
        <v>0</v>
      </c>
      <c r="CP12" s="18">
        <v>0</v>
      </c>
      <c r="CQ12" s="18">
        <v>0</v>
      </c>
      <c r="CR12" s="13">
        <v>423</v>
      </c>
      <c r="CS12" s="18">
        <v>233</v>
      </c>
      <c r="CT12" s="18">
        <v>190</v>
      </c>
      <c r="CU12" s="18">
        <v>0</v>
      </c>
      <c r="CV12" s="20"/>
      <c r="CW12" s="17">
        <v>2342</v>
      </c>
      <c r="CX12" s="13">
        <v>1977</v>
      </c>
      <c r="CY12" s="13">
        <v>365</v>
      </c>
    </row>
    <row r="13" spans="1:103" ht="31.5" x14ac:dyDescent="0.25">
      <c r="A13" s="12" t="s">
        <v>110</v>
      </c>
      <c r="B13" s="13">
        <v>4395</v>
      </c>
      <c r="C13" s="18">
        <v>4395</v>
      </c>
      <c r="D13" s="18">
        <v>670</v>
      </c>
      <c r="E13" s="18"/>
      <c r="F13" s="13">
        <v>0</v>
      </c>
      <c r="G13" s="18"/>
      <c r="H13" s="18"/>
      <c r="I13" s="13">
        <v>0</v>
      </c>
      <c r="J13" s="18">
        <v>0</v>
      </c>
      <c r="K13" s="18">
        <v>0</v>
      </c>
      <c r="L13" s="13">
        <v>850</v>
      </c>
      <c r="M13" s="18">
        <v>850</v>
      </c>
      <c r="N13" s="18">
        <v>0</v>
      </c>
      <c r="O13" s="13">
        <v>840</v>
      </c>
      <c r="P13" s="18">
        <v>840</v>
      </c>
      <c r="Q13" s="18">
        <v>0</v>
      </c>
      <c r="R13" s="13">
        <v>553</v>
      </c>
      <c r="S13" s="18">
        <v>553</v>
      </c>
      <c r="T13" s="18">
        <v>0</v>
      </c>
      <c r="U13" s="13">
        <v>0</v>
      </c>
      <c r="V13" s="18">
        <v>0</v>
      </c>
      <c r="W13" s="18">
        <v>0</v>
      </c>
      <c r="X13" s="13"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v>1389</v>
      </c>
      <c r="AE13" s="18">
        <v>1100</v>
      </c>
      <c r="AF13" s="18">
        <v>289</v>
      </c>
      <c r="AG13" s="13">
        <v>110</v>
      </c>
      <c r="AH13" s="18">
        <v>75</v>
      </c>
      <c r="AI13" s="18">
        <v>35</v>
      </c>
      <c r="AJ13" s="13">
        <v>1508</v>
      </c>
      <c r="AK13" s="18">
        <v>1393</v>
      </c>
      <c r="AL13" s="18">
        <v>115</v>
      </c>
      <c r="AM13" s="13">
        <v>1379</v>
      </c>
      <c r="AN13" s="18">
        <v>1210</v>
      </c>
      <c r="AO13" s="18">
        <v>169</v>
      </c>
      <c r="AP13" s="13">
        <v>0</v>
      </c>
      <c r="AQ13" s="18"/>
      <c r="AR13" s="18"/>
      <c r="AS13" s="13">
        <v>40</v>
      </c>
      <c r="AT13" s="18">
        <v>40</v>
      </c>
      <c r="AU13" s="18"/>
      <c r="AV13" s="13">
        <v>0</v>
      </c>
      <c r="AW13" s="18"/>
      <c r="AX13" s="18"/>
      <c r="AY13" s="13">
        <v>0</v>
      </c>
      <c r="AZ13" s="18"/>
      <c r="BA13" s="18"/>
      <c r="BB13" s="15">
        <v>0</v>
      </c>
      <c r="BC13" s="18"/>
      <c r="BD13" s="18"/>
      <c r="BE13" s="18"/>
      <c r="BF13" s="18"/>
      <c r="BG13" s="15">
        <v>520</v>
      </c>
      <c r="BH13" s="18">
        <v>520</v>
      </c>
      <c r="BI13" s="18">
        <v>190</v>
      </c>
      <c r="BJ13" s="18"/>
      <c r="BK13" s="13">
        <v>3233</v>
      </c>
      <c r="BL13" s="18">
        <v>2815</v>
      </c>
      <c r="BM13" s="18">
        <v>418</v>
      </c>
      <c r="BN13" s="18"/>
      <c r="BO13" s="18">
        <v>0</v>
      </c>
      <c r="BP13" s="13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v>3647</v>
      </c>
      <c r="BZ13" s="18">
        <v>1467</v>
      </c>
      <c r="CA13" s="18">
        <v>50</v>
      </c>
      <c r="CB13" s="18">
        <v>270</v>
      </c>
      <c r="CC13" s="18">
        <v>700</v>
      </c>
      <c r="CD13" s="18">
        <v>1160</v>
      </c>
      <c r="CE13" s="18">
        <v>2</v>
      </c>
      <c r="CF13" s="13">
        <v>844</v>
      </c>
      <c r="CG13" s="18">
        <v>712</v>
      </c>
      <c r="CH13" s="18">
        <v>132</v>
      </c>
      <c r="CI13" s="13">
        <v>0</v>
      </c>
      <c r="CJ13" s="18">
        <v>0</v>
      </c>
      <c r="CK13" s="18">
        <v>0</v>
      </c>
      <c r="CL13" s="13">
        <v>2805</v>
      </c>
      <c r="CM13" s="18">
        <v>2405</v>
      </c>
      <c r="CN13" s="18">
        <v>400</v>
      </c>
      <c r="CO13" s="13">
        <v>0</v>
      </c>
      <c r="CP13" s="18">
        <v>0</v>
      </c>
      <c r="CQ13" s="18">
        <v>0</v>
      </c>
      <c r="CR13" s="13">
        <v>3590</v>
      </c>
      <c r="CS13" s="18">
        <v>740</v>
      </c>
      <c r="CT13" s="18">
        <v>2850</v>
      </c>
      <c r="CU13" s="18"/>
      <c r="CV13" s="20"/>
      <c r="CW13" s="17">
        <v>29077</v>
      </c>
      <c r="CX13" s="13">
        <v>23749</v>
      </c>
      <c r="CY13" s="13">
        <v>5328</v>
      </c>
    </row>
    <row r="14" spans="1:103" ht="31.5" x14ac:dyDescent="0.25">
      <c r="A14" s="12" t="s">
        <v>111</v>
      </c>
      <c r="B14" s="13">
        <v>1140</v>
      </c>
      <c r="C14" s="18">
        <v>1140</v>
      </c>
      <c r="D14" s="18">
        <v>97</v>
      </c>
      <c r="E14" s="18">
        <v>0</v>
      </c>
      <c r="F14" s="13">
        <v>0</v>
      </c>
      <c r="G14" s="18">
        <v>0</v>
      </c>
      <c r="H14" s="18">
        <v>0</v>
      </c>
      <c r="I14" s="13">
        <v>0</v>
      </c>
      <c r="J14" s="18">
        <v>0</v>
      </c>
      <c r="K14" s="18">
        <v>0</v>
      </c>
      <c r="L14" s="13">
        <v>540</v>
      </c>
      <c r="M14" s="18">
        <v>540</v>
      </c>
      <c r="N14" s="18">
        <v>0</v>
      </c>
      <c r="O14" s="13">
        <v>0</v>
      </c>
      <c r="P14" s="18">
        <v>0</v>
      </c>
      <c r="Q14" s="18">
        <v>0</v>
      </c>
      <c r="R14" s="13">
        <v>0</v>
      </c>
      <c r="S14" s="18">
        <v>0</v>
      </c>
      <c r="T14" s="18">
        <v>0</v>
      </c>
      <c r="U14" s="13">
        <v>0</v>
      </c>
      <c r="V14" s="18">
        <v>0</v>
      </c>
      <c r="W14" s="18">
        <v>0</v>
      </c>
      <c r="X14" s="13"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v>961</v>
      </c>
      <c r="AE14" s="18">
        <v>786</v>
      </c>
      <c r="AF14" s="18">
        <v>175</v>
      </c>
      <c r="AG14" s="13">
        <v>0</v>
      </c>
      <c r="AH14" s="18">
        <v>0</v>
      </c>
      <c r="AI14" s="18">
        <v>0</v>
      </c>
      <c r="AJ14" s="13">
        <v>751</v>
      </c>
      <c r="AK14" s="18">
        <v>751</v>
      </c>
      <c r="AL14" s="18">
        <v>0</v>
      </c>
      <c r="AM14" s="13">
        <v>433</v>
      </c>
      <c r="AN14" s="18">
        <v>433</v>
      </c>
      <c r="AO14" s="18">
        <v>0</v>
      </c>
      <c r="AP14" s="13">
        <v>0</v>
      </c>
      <c r="AQ14" s="18">
        <v>0</v>
      </c>
      <c r="AR14" s="18">
        <v>0</v>
      </c>
      <c r="AS14" s="13">
        <v>0</v>
      </c>
      <c r="AT14" s="18">
        <v>0</v>
      </c>
      <c r="AU14" s="18">
        <v>0</v>
      </c>
      <c r="AV14" s="13">
        <v>0</v>
      </c>
      <c r="AW14" s="18">
        <v>0</v>
      </c>
      <c r="AX14" s="18">
        <v>0</v>
      </c>
      <c r="AY14" s="13">
        <v>0</v>
      </c>
      <c r="AZ14" s="18">
        <v>0</v>
      </c>
      <c r="BA14" s="18">
        <v>0</v>
      </c>
      <c r="BB14" s="15">
        <v>0</v>
      </c>
      <c r="BC14" s="18">
        <v>0</v>
      </c>
      <c r="BD14" s="18"/>
      <c r="BE14" s="18"/>
      <c r="BF14" s="18">
        <v>0</v>
      </c>
      <c r="BG14" s="15">
        <v>0</v>
      </c>
      <c r="BH14" s="18">
        <v>0</v>
      </c>
      <c r="BI14" s="18"/>
      <c r="BJ14" s="18">
        <v>0</v>
      </c>
      <c r="BK14" s="13"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v>0</v>
      </c>
      <c r="CG14" s="18">
        <v>0</v>
      </c>
      <c r="CH14" s="18">
        <v>0</v>
      </c>
      <c r="CI14" s="13">
        <v>0</v>
      </c>
      <c r="CJ14" s="18">
        <v>0</v>
      </c>
      <c r="CK14" s="18">
        <v>0</v>
      </c>
      <c r="CL14" s="13">
        <v>1048</v>
      </c>
      <c r="CM14" s="18">
        <v>1048</v>
      </c>
      <c r="CN14" s="18">
        <v>0</v>
      </c>
      <c r="CO14" s="13">
        <v>0</v>
      </c>
      <c r="CP14" s="18">
        <v>0</v>
      </c>
      <c r="CQ14" s="18">
        <v>0</v>
      </c>
      <c r="CR14" s="13">
        <v>1893</v>
      </c>
      <c r="CS14" s="18">
        <v>602</v>
      </c>
      <c r="CT14" s="18">
        <v>1291</v>
      </c>
      <c r="CU14" s="18">
        <v>0</v>
      </c>
      <c r="CV14" s="20"/>
      <c r="CW14" s="17">
        <v>13011</v>
      </c>
      <c r="CX14" s="13">
        <v>10658</v>
      </c>
      <c r="CY14" s="13">
        <v>2353</v>
      </c>
    </row>
    <row r="15" spans="1:103" ht="31.5" x14ac:dyDescent="0.25">
      <c r="A15" s="12" t="s">
        <v>112</v>
      </c>
      <c r="B15" s="13">
        <v>0</v>
      </c>
      <c r="C15" s="18">
        <v>0</v>
      </c>
      <c r="D15" s="18"/>
      <c r="E15" s="18">
        <v>0</v>
      </c>
      <c r="F15" s="13">
        <v>0</v>
      </c>
      <c r="G15" s="18">
        <v>0</v>
      </c>
      <c r="H15" s="18">
        <v>0</v>
      </c>
      <c r="I15" s="13">
        <v>0</v>
      </c>
      <c r="J15" s="18">
        <v>0</v>
      </c>
      <c r="K15" s="18">
        <v>0</v>
      </c>
      <c r="L15" s="13">
        <v>0</v>
      </c>
      <c r="M15" s="18">
        <v>0</v>
      </c>
      <c r="N15" s="18">
        <v>0</v>
      </c>
      <c r="O15" s="13">
        <v>0</v>
      </c>
      <c r="P15" s="18">
        <v>0</v>
      </c>
      <c r="Q15" s="18">
        <v>0</v>
      </c>
      <c r="R15" s="13">
        <v>0</v>
      </c>
      <c r="S15" s="18">
        <v>0</v>
      </c>
      <c r="T15" s="18">
        <v>0</v>
      </c>
      <c r="U15" s="13">
        <v>0</v>
      </c>
      <c r="V15" s="18">
        <v>0</v>
      </c>
      <c r="W15" s="18">
        <v>0</v>
      </c>
      <c r="X15" s="13"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v>0</v>
      </c>
      <c r="AE15" s="18">
        <v>0</v>
      </c>
      <c r="AF15" s="18">
        <v>0</v>
      </c>
      <c r="AG15" s="13">
        <v>0</v>
      </c>
      <c r="AH15" s="18">
        <v>0</v>
      </c>
      <c r="AI15" s="18">
        <v>0</v>
      </c>
      <c r="AJ15" s="13">
        <v>0</v>
      </c>
      <c r="AK15" s="18">
        <v>0</v>
      </c>
      <c r="AL15" s="18">
        <v>0</v>
      </c>
      <c r="AM15" s="13">
        <v>0</v>
      </c>
      <c r="AN15" s="18">
        <v>0</v>
      </c>
      <c r="AO15" s="18">
        <v>0</v>
      </c>
      <c r="AP15" s="13">
        <v>0</v>
      </c>
      <c r="AQ15" s="18">
        <v>0</v>
      </c>
      <c r="AR15" s="18">
        <v>0</v>
      </c>
      <c r="AS15" s="13">
        <v>0</v>
      </c>
      <c r="AT15" s="18">
        <v>0</v>
      </c>
      <c r="AU15" s="18">
        <v>0</v>
      </c>
      <c r="AV15" s="13">
        <v>0</v>
      </c>
      <c r="AW15" s="18">
        <v>0</v>
      </c>
      <c r="AX15" s="18">
        <v>0</v>
      </c>
      <c r="AY15" s="13">
        <v>0</v>
      </c>
      <c r="AZ15" s="18">
        <v>0</v>
      </c>
      <c r="BA15" s="18">
        <v>0</v>
      </c>
      <c r="BB15" s="15">
        <v>0</v>
      </c>
      <c r="BC15" s="18">
        <v>0</v>
      </c>
      <c r="BD15" s="18"/>
      <c r="BE15" s="18"/>
      <c r="BF15" s="18">
        <v>0</v>
      </c>
      <c r="BG15" s="15">
        <v>0</v>
      </c>
      <c r="BH15" s="18">
        <v>0</v>
      </c>
      <c r="BI15" s="18"/>
      <c r="BJ15" s="18">
        <v>0</v>
      </c>
      <c r="BK15" s="13"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v>0</v>
      </c>
      <c r="CG15" s="18">
        <v>0</v>
      </c>
      <c r="CH15" s="18">
        <v>0</v>
      </c>
      <c r="CI15" s="13">
        <v>0</v>
      </c>
      <c r="CJ15" s="18">
        <v>0</v>
      </c>
      <c r="CK15" s="18">
        <v>0</v>
      </c>
      <c r="CL15" s="13">
        <v>0</v>
      </c>
      <c r="CM15" s="18">
        <v>0</v>
      </c>
      <c r="CN15" s="18">
        <v>0</v>
      </c>
      <c r="CO15" s="13">
        <v>0</v>
      </c>
      <c r="CP15" s="18">
        <v>0</v>
      </c>
      <c r="CQ15" s="18">
        <v>0</v>
      </c>
      <c r="CR15" s="13">
        <v>0</v>
      </c>
      <c r="CS15" s="18">
        <v>0</v>
      </c>
      <c r="CT15" s="18">
        <v>0</v>
      </c>
      <c r="CU15" s="18">
        <v>0</v>
      </c>
      <c r="CV15" s="20"/>
      <c r="CW15" s="17">
        <v>677</v>
      </c>
      <c r="CX15" s="13">
        <v>572</v>
      </c>
      <c r="CY15" s="13">
        <v>105</v>
      </c>
    </row>
    <row r="16" spans="1:103" ht="33" customHeight="1" x14ac:dyDescent="0.25">
      <c r="A16" s="12" t="s">
        <v>113</v>
      </c>
      <c r="B16" s="13">
        <v>818</v>
      </c>
      <c r="C16" s="18">
        <v>818</v>
      </c>
      <c r="D16" s="18"/>
      <c r="E16" s="18">
        <v>0</v>
      </c>
      <c r="F16" s="13">
        <v>0</v>
      </c>
      <c r="G16" s="18">
        <v>0</v>
      </c>
      <c r="H16" s="18">
        <v>0</v>
      </c>
      <c r="I16" s="13">
        <v>0</v>
      </c>
      <c r="J16" s="18">
        <v>0</v>
      </c>
      <c r="K16" s="18">
        <v>0</v>
      </c>
      <c r="L16" s="13">
        <v>0</v>
      </c>
      <c r="M16" s="18">
        <v>0</v>
      </c>
      <c r="N16" s="18">
        <v>0</v>
      </c>
      <c r="O16" s="13">
        <v>0</v>
      </c>
      <c r="P16" s="18">
        <v>0</v>
      </c>
      <c r="Q16" s="18">
        <v>0</v>
      </c>
      <c r="R16" s="13">
        <v>0</v>
      </c>
      <c r="S16" s="18">
        <v>0</v>
      </c>
      <c r="T16" s="18">
        <v>0</v>
      </c>
      <c r="U16" s="13">
        <v>0</v>
      </c>
      <c r="V16" s="18">
        <v>0</v>
      </c>
      <c r="W16" s="18">
        <v>0</v>
      </c>
      <c r="X16" s="13"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v>763</v>
      </c>
      <c r="AE16" s="18">
        <v>673</v>
      </c>
      <c r="AF16" s="18">
        <v>90</v>
      </c>
      <c r="AG16" s="13">
        <v>0</v>
      </c>
      <c r="AH16" s="18">
        <v>0</v>
      </c>
      <c r="AI16" s="18">
        <v>0</v>
      </c>
      <c r="AJ16" s="13">
        <v>530</v>
      </c>
      <c r="AK16" s="18">
        <v>530</v>
      </c>
      <c r="AL16" s="18">
        <v>0</v>
      </c>
      <c r="AM16" s="13">
        <v>0</v>
      </c>
      <c r="AN16" s="18">
        <v>0</v>
      </c>
      <c r="AO16" s="18">
        <v>0</v>
      </c>
      <c r="AP16" s="13">
        <v>0</v>
      </c>
      <c r="AQ16" s="18">
        <v>0</v>
      </c>
      <c r="AR16" s="18">
        <v>0</v>
      </c>
      <c r="AS16" s="13">
        <v>0</v>
      </c>
      <c r="AT16" s="18">
        <v>0</v>
      </c>
      <c r="AU16" s="18">
        <v>0</v>
      </c>
      <c r="AV16" s="13">
        <v>0</v>
      </c>
      <c r="AW16" s="18">
        <v>0</v>
      </c>
      <c r="AX16" s="18">
        <v>0</v>
      </c>
      <c r="AY16" s="13">
        <v>0</v>
      </c>
      <c r="AZ16" s="18">
        <v>0</v>
      </c>
      <c r="BA16" s="18">
        <v>0</v>
      </c>
      <c r="BB16" s="15">
        <v>0</v>
      </c>
      <c r="BC16" s="18">
        <v>0</v>
      </c>
      <c r="BD16" s="18"/>
      <c r="BE16" s="18"/>
      <c r="BF16" s="18">
        <v>0</v>
      </c>
      <c r="BG16" s="15">
        <v>0</v>
      </c>
      <c r="BH16" s="18">
        <v>0</v>
      </c>
      <c r="BI16" s="18"/>
      <c r="BJ16" s="18">
        <v>0</v>
      </c>
      <c r="BK16" s="13"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v>487</v>
      </c>
      <c r="CG16" s="18">
        <v>407</v>
      </c>
      <c r="CH16" s="18">
        <v>80</v>
      </c>
      <c r="CI16" s="13">
        <v>0</v>
      </c>
      <c r="CJ16" s="18">
        <v>0</v>
      </c>
      <c r="CK16" s="18">
        <v>0</v>
      </c>
      <c r="CL16" s="13">
        <v>839</v>
      </c>
      <c r="CM16" s="18">
        <v>839</v>
      </c>
      <c r="CN16" s="18">
        <v>0</v>
      </c>
      <c r="CO16" s="13">
        <v>0</v>
      </c>
      <c r="CP16" s="18">
        <v>0</v>
      </c>
      <c r="CQ16" s="18">
        <v>0</v>
      </c>
      <c r="CR16" s="13">
        <v>1810</v>
      </c>
      <c r="CS16" s="18">
        <v>1135</v>
      </c>
      <c r="CT16" s="18">
        <v>675</v>
      </c>
      <c r="CU16" s="18">
        <v>0</v>
      </c>
      <c r="CV16" s="20"/>
      <c r="CW16" s="17">
        <v>10505</v>
      </c>
      <c r="CX16" s="13">
        <v>8912</v>
      </c>
      <c r="CY16" s="13">
        <v>1593</v>
      </c>
    </row>
    <row r="17" spans="1:103" ht="31.5" x14ac:dyDescent="0.25">
      <c r="A17" s="12" t="s">
        <v>114</v>
      </c>
      <c r="B17" s="13">
        <v>0</v>
      </c>
      <c r="C17" s="18">
        <v>0</v>
      </c>
      <c r="D17" s="18"/>
      <c r="E17" s="18">
        <v>0</v>
      </c>
      <c r="F17" s="13">
        <v>0</v>
      </c>
      <c r="G17" s="18">
        <v>0</v>
      </c>
      <c r="H17" s="18">
        <v>0</v>
      </c>
      <c r="I17" s="13">
        <v>0</v>
      </c>
      <c r="J17" s="18">
        <v>0</v>
      </c>
      <c r="K17" s="18">
        <v>0</v>
      </c>
      <c r="L17" s="13">
        <v>0</v>
      </c>
      <c r="M17" s="18">
        <v>0</v>
      </c>
      <c r="N17" s="18">
        <v>0</v>
      </c>
      <c r="O17" s="13">
        <v>0</v>
      </c>
      <c r="P17" s="18">
        <v>0</v>
      </c>
      <c r="Q17" s="18">
        <v>0</v>
      </c>
      <c r="R17" s="13">
        <v>0</v>
      </c>
      <c r="S17" s="18">
        <v>0</v>
      </c>
      <c r="T17" s="18">
        <v>0</v>
      </c>
      <c r="U17" s="13">
        <v>0</v>
      </c>
      <c r="V17" s="18">
        <v>0</v>
      </c>
      <c r="W17" s="18">
        <v>0</v>
      </c>
      <c r="X17" s="13"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v>0</v>
      </c>
      <c r="AE17" s="18">
        <v>0</v>
      </c>
      <c r="AF17" s="18">
        <v>0</v>
      </c>
      <c r="AG17" s="13">
        <v>0</v>
      </c>
      <c r="AH17" s="18">
        <v>0</v>
      </c>
      <c r="AI17" s="18">
        <v>0</v>
      </c>
      <c r="AJ17" s="13">
        <v>0</v>
      </c>
      <c r="AK17" s="18">
        <v>0</v>
      </c>
      <c r="AL17" s="18">
        <v>0</v>
      </c>
      <c r="AM17" s="13">
        <v>0</v>
      </c>
      <c r="AN17" s="18">
        <v>0</v>
      </c>
      <c r="AO17" s="18">
        <v>0</v>
      </c>
      <c r="AP17" s="13">
        <v>0</v>
      </c>
      <c r="AQ17" s="18">
        <v>0</v>
      </c>
      <c r="AR17" s="18">
        <v>0</v>
      </c>
      <c r="AS17" s="13">
        <v>0</v>
      </c>
      <c r="AT17" s="18">
        <v>0</v>
      </c>
      <c r="AU17" s="18">
        <v>0</v>
      </c>
      <c r="AV17" s="13">
        <v>0</v>
      </c>
      <c r="AW17" s="18">
        <v>0</v>
      </c>
      <c r="AX17" s="18">
        <v>0</v>
      </c>
      <c r="AY17" s="13">
        <v>0</v>
      </c>
      <c r="AZ17" s="18">
        <v>0</v>
      </c>
      <c r="BA17" s="18">
        <v>0</v>
      </c>
      <c r="BB17" s="15">
        <v>0</v>
      </c>
      <c r="BC17" s="18">
        <v>0</v>
      </c>
      <c r="BD17" s="18"/>
      <c r="BE17" s="18"/>
      <c r="BF17" s="18">
        <v>0</v>
      </c>
      <c r="BG17" s="15">
        <v>0</v>
      </c>
      <c r="BH17" s="18">
        <v>0</v>
      </c>
      <c r="BI17" s="18"/>
      <c r="BJ17" s="18">
        <v>0</v>
      </c>
      <c r="BK17" s="13"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v>0</v>
      </c>
      <c r="CG17" s="18">
        <v>0</v>
      </c>
      <c r="CH17" s="18">
        <v>0</v>
      </c>
      <c r="CI17" s="13">
        <v>0</v>
      </c>
      <c r="CJ17" s="18">
        <v>0</v>
      </c>
      <c r="CK17" s="18">
        <v>0</v>
      </c>
      <c r="CL17" s="13">
        <v>0</v>
      </c>
      <c r="CM17" s="18">
        <v>0</v>
      </c>
      <c r="CN17" s="18">
        <v>0</v>
      </c>
      <c r="CO17" s="13">
        <v>0</v>
      </c>
      <c r="CP17" s="18">
        <v>0</v>
      </c>
      <c r="CQ17" s="18">
        <v>0</v>
      </c>
      <c r="CR17" s="13">
        <v>0</v>
      </c>
      <c r="CS17" s="18">
        <v>0</v>
      </c>
      <c r="CT17" s="18">
        <v>0</v>
      </c>
      <c r="CU17" s="18">
        <v>0</v>
      </c>
      <c r="CV17" s="20"/>
      <c r="CW17" s="17">
        <v>623</v>
      </c>
      <c r="CX17" s="13">
        <v>547</v>
      </c>
      <c r="CY17" s="13">
        <v>76</v>
      </c>
    </row>
    <row r="18" spans="1:103" ht="31.5" x14ac:dyDescent="0.25">
      <c r="A18" s="12" t="s">
        <v>115</v>
      </c>
      <c r="B18" s="13">
        <v>0</v>
      </c>
      <c r="C18" s="18">
        <v>0</v>
      </c>
      <c r="D18" s="18"/>
      <c r="E18" s="18">
        <v>0</v>
      </c>
      <c r="F18" s="13">
        <v>0</v>
      </c>
      <c r="G18" s="18">
        <v>0</v>
      </c>
      <c r="H18" s="18">
        <v>0</v>
      </c>
      <c r="I18" s="13">
        <v>0</v>
      </c>
      <c r="J18" s="18">
        <v>0</v>
      </c>
      <c r="K18" s="18">
        <v>0</v>
      </c>
      <c r="L18" s="13">
        <v>0</v>
      </c>
      <c r="M18" s="18">
        <v>0</v>
      </c>
      <c r="N18" s="18">
        <v>0</v>
      </c>
      <c r="O18" s="13">
        <v>0</v>
      </c>
      <c r="P18" s="18">
        <v>0</v>
      </c>
      <c r="Q18" s="18">
        <v>0</v>
      </c>
      <c r="R18" s="13">
        <v>0</v>
      </c>
      <c r="S18" s="18">
        <v>0</v>
      </c>
      <c r="T18" s="18">
        <v>0</v>
      </c>
      <c r="U18" s="13">
        <v>0</v>
      </c>
      <c r="V18" s="18">
        <v>0</v>
      </c>
      <c r="W18" s="18">
        <v>0</v>
      </c>
      <c r="X18" s="13"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v>0</v>
      </c>
      <c r="AE18" s="18">
        <v>0</v>
      </c>
      <c r="AF18" s="18">
        <v>0</v>
      </c>
      <c r="AG18" s="13">
        <v>0</v>
      </c>
      <c r="AH18" s="18">
        <v>0</v>
      </c>
      <c r="AI18" s="18">
        <v>0</v>
      </c>
      <c r="AJ18" s="13">
        <v>0</v>
      </c>
      <c r="AK18" s="18">
        <v>0</v>
      </c>
      <c r="AL18" s="18">
        <v>0</v>
      </c>
      <c r="AM18" s="13">
        <v>0</v>
      </c>
      <c r="AN18" s="18">
        <v>0</v>
      </c>
      <c r="AO18" s="18">
        <v>0</v>
      </c>
      <c r="AP18" s="13">
        <v>0</v>
      </c>
      <c r="AQ18" s="18">
        <v>0</v>
      </c>
      <c r="AR18" s="18">
        <v>0</v>
      </c>
      <c r="AS18" s="13">
        <v>0</v>
      </c>
      <c r="AT18" s="18">
        <v>0</v>
      </c>
      <c r="AU18" s="18">
        <v>0</v>
      </c>
      <c r="AV18" s="13">
        <v>0</v>
      </c>
      <c r="AW18" s="18">
        <v>0</v>
      </c>
      <c r="AX18" s="18">
        <v>0</v>
      </c>
      <c r="AY18" s="13">
        <v>0</v>
      </c>
      <c r="AZ18" s="18">
        <v>0</v>
      </c>
      <c r="BA18" s="18">
        <v>0</v>
      </c>
      <c r="BB18" s="15">
        <v>0</v>
      </c>
      <c r="BC18" s="18">
        <v>0</v>
      </c>
      <c r="BD18" s="18"/>
      <c r="BE18" s="18"/>
      <c r="BF18" s="18">
        <v>0</v>
      </c>
      <c r="BG18" s="15">
        <v>0</v>
      </c>
      <c r="BH18" s="18">
        <v>0</v>
      </c>
      <c r="BI18" s="18"/>
      <c r="BJ18" s="18">
        <v>0</v>
      </c>
      <c r="BK18" s="13"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v>0</v>
      </c>
      <c r="CG18" s="18">
        <v>0</v>
      </c>
      <c r="CH18" s="18">
        <v>0</v>
      </c>
      <c r="CI18" s="13">
        <v>0</v>
      </c>
      <c r="CJ18" s="18">
        <v>0</v>
      </c>
      <c r="CK18" s="18">
        <v>0</v>
      </c>
      <c r="CL18" s="13">
        <v>0</v>
      </c>
      <c r="CM18" s="18">
        <v>0</v>
      </c>
      <c r="CN18" s="18">
        <v>0</v>
      </c>
      <c r="CO18" s="13">
        <v>0</v>
      </c>
      <c r="CP18" s="18">
        <v>0</v>
      </c>
      <c r="CQ18" s="18">
        <v>0</v>
      </c>
      <c r="CR18" s="13">
        <v>316</v>
      </c>
      <c r="CS18" s="18">
        <v>158</v>
      </c>
      <c r="CT18" s="18">
        <v>158</v>
      </c>
      <c r="CU18" s="18">
        <v>0</v>
      </c>
      <c r="CV18" s="20"/>
      <c r="CW18" s="17">
        <v>1674</v>
      </c>
      <c r="CX18" s="13">
        <v>1221</v>
      </c>
      <c r="CY18" s="13">
        <v>453</v>
      </c>
    </row>
    <row r="19" spans="1:103" ht="31.5" x14ac:dyDescent="0.25">
      <c r="A19" s="12" t="s">
        <v>116</v>
      </c>
      <c r="B19" s="13">
        <v>0</v>
      </c>
      <c r="C19" s="18">
        <v>0</v>
      </c>
      <c r="D19" s="18"/>
      <c r="E19" s="18">
        <v>0</v>
      </c>
      <c r="F19" s="13">
        <v>0</v>
      </c>
      <c r="G19" s="18">
        <v>0</v>
      </c>
      <c r="H19" s="18">
        <v>0</v>
      </c>
      <c r="I19" s="13">
        <v>0</v>
      </c>
      <c r="J19" s="18">
        <v>0</v>
      </c>
      <c r="K19" s="18">
        <v>0</v>
      </c>
      <c r="L19" s="13">
        <v>0</v>
      </c>
      <c r="M19" s="18">
        <v>0</v>
      </c>
      <c r="N19" s="18">
        <v>0</v>
      </c>
      <c r="O19" s="13">
        <v>0</v>
      </c>
      <c r="P19" s="18">
        <v>0</v>
      </c>
      <c r="Q19" s="18">
        <v>0</v>
      </c>
      <c r="R19" s="13">
        <v>0</v>
      </c>
      <c r="S19" s="18">
        <v>0</v>
      </c>
      <c r="T19" s="18">
        <v>0</v>
      </c>
      <c r="U19" s="13">
        <v>0</v>
      </c>
      <c r="V19" s="18">
        <v>0</v>
      </c>
      <c r="W19" s="18">
        <v>0</v>
      </c>
      <c r="X19" s="13"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v>0</v>
      </c>
      <c r="AE19" s="18">
        <v>0</v>
      </c>
      <c r="AF19" s="18">
        <v>0</v>
      </c>
      <c r="AG19" s="13">
        <v>0</v>
      </c>
      <c r="AH19" s="18">
        <v>0</v>
      </c>
      <c r="AI19" s="18">
        <v>0</v>
      </c>
      <c r="AJ19" s="13">
        <v>0</v>
      </c>
      <c r="AK19" s="18">
        <v>0</v>
      </c>
      <c r="AL19" s="18">
        <v>0</v>
      </c>
      <c r="AM19" s="13">
        <v>0</v>
      </c>
      <c r="AN19" s="18">
        <v>0</v>
      </c>
      <c r="AO19" s="18">
        <v>0</v>
      </c>
      <c r="AP19" s="13">
        <v>0</v>
      </c>
      <c r="AQ19" s="18">
        <v>0</v>
      </c>
      <c r="AR19" s="18">
        <v>0</v>
      </c>
      <c r="AS19" s="13">
        <v>0</v>
      </c>
      <c r="AT19" s="18">
        <v>0</v>
      </c>
      <c r="AU19" s="18">
        <v>0</v>
      </c>
      <c r="AV19" s="13">
        <v>0</v>
      </c>
      <c r="AW19" s="18">
        <v>0</v>
      </c>
      <c r="AX19" s="18">
        <v>0</v>
      </c>
      <c r="AY19" s="13">
        <v>0</v>
      </c>
      <c r="AZ19" s="18">
        <v>0</v>
      </c>
      <c r="BA19" s="18">
        <v>0</v>
      </c>
      <c r="BB19" s="15">
        <v>0</v>
      </c>
      <c r="BC19" s="18">
        <v>0</v>
      </c>
      <c r="BD19" s="18"/>
      <c r="BE19" s="18"/>
      <c r="BF19" s="18">
        <v>0</v>
      </c>
      <c r="BG19" s="15">
        <v>0</v>
      </c>
      <c r="BH19" s="18">
        <v>0</v>
      </c>
      <c r="BI19" s="18"/>
      <c r="BJ19" s="18">
        <v>0</v>
      </c>
      <c r="BK19" s="13"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v>0</v>
      </c>
      <c r="CG19" s="18">
        <v>0</v>
      </c>
      <c r="CH19" s="18">
        <v>0</v>
      </c>
      <c r="CI19" s="13">
        <v>0</v>
      </c>
      <c r="CJ19" s="18">
        <v>0</v>
      </c>
      <c r="CK19" s="18">
        <v>0</v>
      </c>
      <c r="CL19" s="13">
        <v>0</v>
      </c>
      <c r="CM19" s="18">
        <v>0</v>
      </c>
      <c r="CN19" s="18">
        <v>0</v>
      </c>
      <c r="CO19" s="13">
        <v>0</v>
      </c>
      <c r="CP19" s="18">
        <v>0</v>
      </c>
      <c r="CQ19" s="18">
        <v>0</v>
      </c>
      <c r="CR19" s="13">
        <v>0</v>
      </c>
      <c r="CS19" s="18">
        <v>0</v>
      </c>
      <c r="CT19" s="18">
        <v>0</v>
      </c>
      <c r="CU19" s="18">
        <v>0</v>
      </c>
      <c r="CV19" s="20"/>
      <c r="CW19" s="17">
        <v>936</v>
      </c>
      <c r="CX19" s="13">
        <v>732</v>
      </c>
      <c r="CY19" s="13">
        <v>204</v>
      </c>
    </row>
    <row r="20" spans="1:103" ht="31.5" x14ac:dyDescent="0.25">
      <c r="A20" s="12" t="s">
        <v>117</v>
      </c>
      <c r="B20" s="13">
        <v>0</v>
      </c>
      <c r="C20" s="18">
        <v>0</v>
      </c>
      <c r="D20" s="18"/>
      <c r="E20" s="18">
        <v>0</v>
      </c>
      <c r="F20" s="13">
        <v>0</v>
      </c>
      <c r="G20" s="18">
        <v>0</v>
      </c>
      <c r="H20" s="18">
        <v>0</v>
      </c>
      <c r="I20" s="13">
        <v>0</v>
      </c>
      <c r="J20" s="18">
        <v>0</v>
      </c>
      <c r="K20" s="18">
        <v>0</v>
      </c>
      <c r="L20" s="13">
        <v>0</v>
      </c>
      <c r="M20" s="18">
        <v>0</v>
      </c>
      <c r="N20" s="18">
        <v>0</v>
      </c>
      <c r="O20" s="13">
        <v>0</v>
      </c>
      <c r="P20" s="18">
        <v>0</v>
      </c>
      <c r="Q20" s="18">
        <v>0</v>
      </c>
      <c r="R20" s="13">
        <v>0</v>
      </c>
      <c r="S20" s="18">
        <v>0</v>
      </c>
      <c r="T20" s="18">
        <v>0</v>
      </c>
      <c r="U20" s="13">
        <v>0</v>
      </c>
      <c r="V20" s="18">
        <v>0</v>
      </c>
      <c r="W20" s="18">
        <v>0</v>
      </c>
      <c r="X20" s="13"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v>0</v>
      </c>
      <c r="AE20" s="18">
        <v>0</v>
      </c>
      <c r="AF20" s="18">
        <v>0</v>
      </c>
      <c r="AG20" s="13">
        <v>0</v>
      </c>
      <c r="AH20" s="18">
        <v>0</v>
      </c>
      <c r="AI20" s="18">
        <v>0</v>
      </c>
      <c r="AJ20" s="13">
        <v>0</v>
      </c>
      <c r="AK20" s="18">
        <v>0</v>
      </c>
      <c r="AL20" s="18">
        <v>0</v>
      </c>
      <c r="AM20" s="13">
        <v>0</v>
      </c>
      <c r="AN20" s="18">
        <v>0</v>
      </c>
      <c r="AO20" s="18">
        <v>0</v>
      </c>
      <c r="AP20" s="13">
        <v>0</v>
      </c>
      <c r="AQ20" s="18">
        <v>0</v>
      </c>
      <c r="AR20" s="18">
        <v>0</v>
      </c>
      <c r="AS20" s="13">
        <v>0</v>
      </c>
      <c r="AT20" s="18">
        <v>0</v>
      </c>
      <c r="AU20" s="18">
        <v>0</v>
      </c>
      <c r="AV20" s="13">
        <v>0</v>
      </c>
      <c r="AW20" s="18">
        <v>0</v>
      </c>
      <c r="AX20" s="18">
        <v>0</v>
      </c>
      <c r="AY20" s="13">
        <v>0</v>
      </c>
      <c r="AZ20" s="18">
        <v>0</v>
      </c>
      <c r="BA20" s="18">
        <v>0</v>
      </c>
      <c r="BB20" s="15">
        <v>0</v>
      </c>
      <c r="BC20" s="18">
        <v>0</v>
      </c>
      <c r="BD20" s="18"/>
      <c r="BE20" s="18"/>
      <c r="BF20" s="18">
        <v>0</v>
      </c>
      <c r="BG20" s="15">
        <v>0</v>
      </c>
      <c r="BH20" s="18">
        <v>0</v>
      </c>
      <c r="BI20" s="18"/>
      <c r="BJ20" s="18">
        <v>0</v>
      </c>
      <c r="BK20" s="13"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v>0</v>
      </c>
      <c r="CG20" s="18">
        <v>0</v>
      </c>
      <c r="CH20" s="18">
        <v>0</v>
      </c>
      <c r="CI20" s="13">
        <v>0</v>
      </c>
      <c r="CJ20" s="18">
        <v>0</v>
      </c>
      <c r="CK20" s="18">
        <v>0</v>
      </c>
      <c r="CL20" s="13">
        <v>0</v>
      </c>
      <c r="CM20" s="18">
        <v>0</v>
      </c>
      <c r="CN20" s="18">
        <v>0</v>
      </c>
      <c r="CO20" s="13">
        <v>0</v>
      </c>
      <c r="CP20" s="18">
        <v>0</v>
      </c>
      <c r="CQ20" s="18">
        <v>0</v>
      </c>
      <c r="CR20" s="13">
        <v>216</v>
      </c>
      <c r="CS20" s="18">
        <v>90</v>
      </c>
      <c r="CT20" s="18">
        <v>126</v>
      </c>
      <c r="CU20" s="18">
        <v>0</v>
      </c>
      <c r="CV20" s="20"/>
      <c r="CW20" s="17">
        <v>1172</v>
      </c>
      <c r="CX20" s="13">
        <v>869</v>
      </c>
      <c r="CY20" s="13">
        <v>303</v>
      </c>
    </row>
    <row r="21" spans="1:103" ht="31.5" x14ac:dyDescent="0.25">
      <c r="A21" s="12" t="s">
        <v>118</v>
      </c>
      <c r="B21" s="13">
        <v>465</v>
      </c>
      <c r="C21" s="18">
        <v>465</v>
      </c>
      <c r="D21" s="18"/>
      <c r="E21" s="18">
        <v>0</v>
      </c>
      <c r="F21" s="13">
        <v>0</v>
      </c>
      <c r="G21" s="18">
        <v>0</v>
      </c>
      <c r="H21" s="18">
        <v>0</v>
      </c>
      <c r="I21" s="13">
        <v>0</v>
      </c>
      <c r="J21" s="18">
        <v>0</v>
      </c>
      <c r="K21" s="18">
        <v>0</v>
      </c>
      <c r="L21" s="13">
        <v>0</v>
      </c>
      <c r="M21" s="18">
        <v>0</v>
      </c>
      <c r="N21" s="18">
        <v>0</v>
      </c>
      <c r="O21" s="13">
        <v>0</v>
      </c>
      <c r="P21" s="18">
        <v>0</v>
      </c>
      <c r="Q21" s="18">
        <v>0</v>
      </c>
      <c r="R21" s="13">
        <v>0</v>
      </c>
      <c r="S21" s="18">
        <v>0</v>
      </c>
      <c r="T21" s="18">
        <v>0</v>
      </c>
      <c r="U21" s="13">
        <v>0</v>
      </c>
      <c r="V21" s="18">
        <v>0</v>
      </c>
      <c r="W21" s="18">
        <v>0</v>
      </c>
      <c r="X21" s="13"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v>0</v>
      </c>
      <c r="AE21" s="18">
        <v>0</v>
      </c>
      <c r="AF21" s="18">
        <v>0</v>
      </c>
      <c r="AG21" s="13">
        <v>0</v>
      </c>
      <c r="AH21" s="18">
        <v>0</v>
      </c>
      <c r="AI21" s="18">
        <v>0</v>
      </c>
      <c r="AJ21" s="13">
        <v>0</v>
      </c>
      <c r="AK21" s="18">
        <v>0</v>
      </c>
      <c r="AL21" s="18">
        <v>0</v>
      </c>
      <c r="AM21" s="13">
        <v>0</v>
      </c>
      <c r="AN21" s="18">
        <v>0</v>
      </c>
      <c r="AO21" s="18">
        <v>0</v>
      </c>
      <c r="AP21" s="13">
        <v>0</v>
      </c>
      <c r="AQ21" s="18">
        <v>0</v>
      </c>
      <c r="AR21" s="18">
        <v>0</v>
      </c>
      <c r="AS21" s="13">
        <v>0</v>
      </c>
      <c r="AT21" s="18">
        <v>0</v>
      </c>
      <c r="AU21" s="18">
        <v>0</v>
      </c>
      <c r="AV21" s="13">
        <v>0</v>
      </c>
      <c r="AW21" s="18">
        <v>0</v>
      </c>
      <c r="AX21" s="18">
        <v>0</v>
      </c>
      <c r="AY21" s="13">
        <v>0</v>
      </c>
      <c r="AZ21" s="18">
        <v>0</v>
      </c>
      <c r="BA21" s="18">
        <v>0</v>
      </c>
      <c r="BB21" s="15">
        <v>0</v>
      </c>
      <c r="BC21" s="18">
        <v>0</v>
      </c>
      <c r="BD21" s="18"/>
      <c r="BE21" s="18"/>
      <c r="BF21" s="18">
        <v>0</v>
      </c>
      <c r="BG21" s="15">
        <v>0</v>
      </c>
      <c r="BH21" s="18">
        <v>0</v>
      </c>
      <c r="BI21" s="18"/>
      <c r="BJ21" s="18">
        <v>0</v>
      </c>
      <c r="BK21" s="13"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v>0</v>
      </c>
      <c r="CG21" s="18">
        <v>0</v>
      </c>
      <c r="CH21" s="18">
        <v>0</v>
      </c>
      <c r="CI21" s="13">
        <v>0</v>
      </c>
      <c r="CJ21" s="18">
        <v>0</v>
      </c>
      <c r="CK21" s="18">
        <v>0</v>
      </c>
      <c r="CL21" s="13">
        <v>412</v>
      </c>
      <c r="CM21" s="18">
        <v>412</v>
      </c>
      <c r="CN21" s="18">
        <v>0</v>
      </c>
      <c r="CO21" s="13">
        <v>0</v>
      </c>
      <c r="CP21" s="18">
        <v>0</v>
      </c>
      <c r="CQ21" s="18">
        <v>0</v>
      </c>
      <c r="CR21" s="13">
        <v>0</v>
      </c>
      <c r="CS21" s="18">
        <v>0</v>
      </c>
      <c r="CT21" s="18">
        <v>0</v>
      </c>
      <c r="CU21" s="18">
        <v>0</v>
      </c>
      <c r="CV21" s="20"/>
      <c r="CW21" s="17">
        <v>3644</v>
      </c>
      <c r="CX21" s="13">
        <v>3116</v>
      </c>
      <c r="CY21" s="13">
        <v>528</v>
      </c>
    </row>
    <row r="22" spans="1:103" ht="31.5" x14ac:dyDescent="0.25">
      <c r="A22" s="12" t="s">
        <v>119</v>
      </c>
      <c r="B22" s="13">
        <v>0</v>
      </c>
      <c r="C22" s="18">
        <v>0</v>
      </c>
      <c r="D22" s="18"/>
      <c r="E22" s="18">
        <v>0</v>
      </c>
      <c r="F22" s="13">
        <v>0</v>
      </c>
      <c r="G22" s="18">
        <v>0</v>
      </c>
      <c r="H22" s="18">
        <v>0</v>
      </c>
      <c r="I22" s="13">
        <v>0</v>
      </c>
      <c r="J22" s="18">
        <v>0</v>
      </c>
      <c r="K22" s="18">
        <v>0</v>
      </c>
      <c r="L22" s="13">
        <v>0</v>
      </c>
      <c r="M22" s="18">
        <v>0</v>
      </c>
      <c r="N22" s="18">
        <v>0</v>
      </c>
      <c r="O22" s="13">
        <v>0</v>
      </c>
      <c r="P22" s="18">
        <v>0</v>
      </c>
      <c r="Q22" s="18">
        <v>0</v>
      </c>
      <c r="R22" s="13">
        <v>0</v>
      </c>
      <c r="S22" s="18">
        <v>0</v>
      </c>
      <c r="T22" s="18">
        <v>0</v>
      </c>
      <c r="U22" s="13">
        <v>0</v>
      </c>
      <c r="V22" s="18">
        <v>0</v>
      </c>
      <c r="W22" s="18">
        <v>0</v>
      </c>
      <c r="X22" s="13"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v>0</v>
      </c>
      <c r="AE22" s="18">
        <v>0</v>
      </c>
      <c r="AF22" s="18">
        <v>0</v>
      </c>
      <c r="AG22" s="13">
        <v>0</v>
      </c>
      <c r="AH22" s="18">
        <v>0</v>
      </c>
      <c r="AI22" s="18">
        <v>0</v>
      </c>
      <c r="AJ22" s="13">
        <v>0</v>
      </c>
      <c r="AK22" s="18">
        <v>0</v>
      </c>
      <c r="AL22" s="18">
        <v>0</v>
      </c>
      <c r="AM22" s="13">
        <v>0</v>
      </c>
      <c r="AN22" s="18">
        <v>0</v>
      </c>
      <c r="AO22" s="18">
        <v>0</v>
      </c>
      <c r="AP22" s="13">
        <v>0</v>
      </c>
      <c r="AQ22" s="18">
        <v>0</v>
      </c>
      <c r="AR22" s="18">
        <v>0</v>
      </c>
      <c r="AS22" s="13">
        <v>0</v>
      </c>
      <c r="AT22" s="18">
        <v>0</v>
      </c>
      <c r="AU22" s="18">
        <v>0</v>
      </c>
      <c r="AV22" s="13">
        <v>0</v>
      </c>
      <c r="AW22" s="18">
        <v>0</v>
      </c>
      <c r="AX22" s="18">
        <v>0</v>
      </c>
      <c r="AY22" s="13">
        <v>0</v>
      </c>
      <c r="AZ22" s="18">
        <v>0</v>
      </c>
      <c r="BA22" s="18">
        <v>0</v>
      </c>
      <c r="BB22" s="15">
        <v>0</v>
      </c>
      <c r="BC22" s="18">
        <v>0</v>
      </c>
      <c r="BD22" s="18"/>
      <c r="BE22" s="18"/>
      <c r="BF22" s="18">
        <v>0</v>
      </c>
      <c r="BG22" s="15">
        <v>0</v>
      </c>
      <c r="BH22" s="18">
        <v>0</v>
      </c>
      <c r="BI22" s="18"/>
      <c r="BJ22" s="18">
        <v>0</v>
      </c>
      <c r="BK22" s="13"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v>0</v>
      </c>
      <c r="CG22" s="18">
        <v>0</v>
      </c>
      <c r="CH22" s="18">
        <v>0</v>
      </c>
      <c r="CI22" s="13">
        <v>0</v>
      </c>
      <c r="CJ22" s="18">
        <v>0</v>
      </c>
      <c r="CK22" s="18">
        <v>0</v>
      </c>
      <c r="CL22" s="13">
        <v>0</v>
      </c>
      <c r="CM22" s="18">
        <v>0</v>
      </c>
      <c r="CN22" s="18">
        <v>0</v>
      </c>
      <c r="CO22" s="13">
        <v>0</v>
      </c>
      <c r="CP22" s="18">
        <v>0</v>
      </c>
      <c r="CQ22" s="18">
        <v>0</v>
      </c>
      <c r="CR22" s="13">
        <v>126</v>
      </c>
      <c r="CS22" s="18">
        <v>89</v>
      </c>
      <c r="CT22" s="18">
        <v>37</v>
      </c>
      <c r="CU22" s="18">
        <v>0</v>
      </c>
      <c r="CV22" s="20"/>
      <c r="CW22" s="17">
        <v>973</v>
      </c>
      <c r="CX22" s="13">
        <v>860</v>
      </c>
      <c r="CY22" s="13">
        <v>113</v>
      </c>
    </row>
    <row r="23" spans="1:103" ht="31.5" x14ac:dyDescent="0.25">
      <c r="A23" s="12" t="s">
        <v>120</v>
      </c>
      <c r="B23" s="13">
        <v>0</v>
      </c>
      <c r="C23" s="18">
        <v>0</v>
      </c>
      <c r="D23" s="18"/>
      <c r="E23" s="18">
        <v>0</v>
      </c>
      <c r="F23" s="13">
        <v>0</v>
      </c>
      <c r="G23" s="18">
        <v>0</v>
      </c>
      <c r="H23" s="18">
        <v>0</v>
      </c>
      <c r="I23" s="13">
        <v>0</v>
      </c>
      <c r="J23" s="18">
        <v>0</v>
      </c>
      <c r="K23" s="18">
        <v>0</v>
      </c>
      <c r="L23" s="13">
        <v>0</v>
      </c>
      <c r="M23" s="18">
        <v>0</v>
      </c>
      <c r="N23" s="18">
        <v>0</v>
      </c>
      <c r="O23" s="13">
        <v>0</v>
      </c>
      <c r="P23" s="18">
        <v>0</v>
      </c>
      <c r="Q23" s="18">
        <v>0</v>
      </c>
      <c r="R23" s="13">
        <v>0</v>
      </c>
      <c r="S23" s="18">
        <v>0</v>
      </c>
      <c r="T23" s="18">
        <v>0</v>
      </c>
      <c r="U23" s="13">
        <v>0</v>
      </c>
      <c r="V23" s="18">
        <v>0</v>
      </c>
      <c r="W23" s="18">
        <v>0</v>
      </c>
      <c r="X23" s="13"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v>373</v>
      </c>
      <c r="AE23" s="18">
        <v>373</v>
      </c>
      <c r="AF23" s="18">
        <v>0</v>
      </c>
      <c r="AG23" s="13">
        <v>0</v>
      </c>
      <c r="AH23" s="18">
        <v>0</v>
      </c>
      <c r="AI23" s="18">
        <v>0</v>
      </c>
      <c r="AJ23" s="13">
        <v>0</v>
      </c>
      <c r="AK23" s="18">
        <v>0</v>
      </c>
      <c r="AL23" s="18">
        <v>0</v>
      </c>
      <c r="AM23" s="13">
        <v>0</v>
      </c>
      <c r="AN23" s="18">
        <v>0</v>
      </c>
      <c r="AO23" s="18">
        <v>0</v>
      </c>
      <c r="AP23" s="13">
        <v>0</v>
      </c>
      <c r="AQ23" s="18">
        <v>0</v>
      </c>
      <c r="AR23" s="18">
        <v>0</v>
      </c>
      <c r="AS23" s="13">
        <v>0</v>
      </c>
      <c r="AT23" s="18">
        <v>0</v>
      </c>
      <c r="AU23" s="18">
        <v>0</v>
      </c>
      <c r="AV23" s="13">
        <v>0</v>
      </c>
      <c r="AW23" s="18">
        <v>0</v>
      </c>
      <c r="AX23" s="18">
        <v>0</v>
      </c>
      <c r="AY23" s="13">
        <v>0</v>
      </c>
      <c r="AZ23" s="18">
        <v>0</v>
      </c>
      <c r="BA23" s="18">
        <v>0</v>
      </c>
      <c r="BB23" s="15">
        <v>0</v>
      </c>
      <c r="BC23" s="18">
        <v>0</v>
      </c>
      <c r="BD23" s="18"/>
      <c r="BE23" s="18"/>
      <c r="BF23" s="18">
        <v>0</v>
      </c>
      <c r="BG23" s="15">
        <v>0</v>
      </c>
      <c r="BH23" s="18">
        <v>0</v>
      </c>
      <c r="BI23" s="18"/>
      <c r="BJ23" s="18">
        <v>0</v>
      </c>
      <c r="BK23" s="13">
        <v>682</v>
      </c>
      <c r="BL23" s="18">
        <v>682</v>
      </c>
      <c r="BM23" s="18">
        <v>0</v>
      </c>
      <c r="BN23" s="18"/>
      <c r="BO23" s="18"/>
      <c r="BP23" s="13"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v>0</v>
      </c>
      <c r="CG23" s="18"/>
      <c r="CH23" s="18"/>
      <c r="CI23" s="13">
        <v>0</v>
      </c>
      <c r="CJ23" s="18"/>
      <c r="CK23" s="18"/>
      <c r="CL23" s="13">
        <v>0</v>
      </c>
      <c r="CM23" s="18"/>
      <c r="CN23" s="18"/>
      <c r="CO23" s="13">
        <v>0</v>
      </c>
      <c r="CP23" s="18"/>
      <c r="CQ23" s="18"/>
      <c r="CR23" s="13">
        <v>0</v>
      </c>
      <c r="CS23" s="18"/>
      <c r="CT23" s="18"/>
      <c r="CU23" s="18"/>
      <c r="CV23" s="20"/>
      <c r="CW23" s="17">
        <v>2580</v>
      </c>
      <c r="CX23" s="13">
        <v>2197</v>
      </c>
      <c r="CY23" s="13">
        <v>383</v>
      </c>
    </row>
    <row r="24" spans="1:103" ht="47.25" x14ac:dyDescent="0.25">
      <c r="A24" s="12" t="s">
        <v>121</v>
      </c>
      <c r="B24" s="13">
        <v>0</v>
      </c>
      <c r="C24" s="18">
        <v>0</v>
      </c>
      <c r="D24" s="18"/>
      <c r="E24" s="18">
        <v>0</v>
      </c>
      <c r="F24" s="13">
        <v>0</v>
      </c>
      <c r="G24" s="18">
        <v>0</v>
      </c>
      <c r="H24" s="18">
        <v>0</v>
      </c>
      <c r="I24" s="13">
        <v>0</v>
      </c>
      <c r="J24" s="18">
        <v>0</v>
      </c>
      <c r="K24" s="18">
        <v>0</v>
      </c>
      <c r="L24" s="13">
        <v>0</v>
      </c>
      <c r="M24" s="18">
        <v>0</v>
      </c>
      <c r="N24" s="18">
        <v>0</v>
      </c>
      <c r="O24" s="13">
        <v>0</v>
      </c>
      <c r="P24" s="18">
        <v>0</v>
      </c>
      <c r="Q24" s="18">
        <v>0</v>
      </c>
      <c r="R24" s="13">
        <v>0</v>
      </c>
      <c r="S24" s="18">
        <v>0</v>
      </c>
      <c r="T24" s="18">
        <v>0</v>
      </c>
      <c r="U24" s="13">
        <v>0</v>
      </c>
      <c r="V24" s="18">
        <v>0</v>
      </c>
      <c r="W24" s="18">
        <v>0</v>
      </c>
      <c r="X24" s="13"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v>0</v>
      </c>
      <c r="AE24" s="18">
        <v>0</v>
      </c>
      <c r="AF24" s="18">
        <v>0</v>
      </c>
      <c r="AG24" s="13">
        <v>0</v>
      </c>
      <c r="AH24" s="18">
        <v>0</v>
      </c>
      <c r="AI24" s="18">
        <v>0</v>
      </c>
      <c r="AJ24" s="13">
        <v>0</v>
      </c>
      <c r="AK24" s="18">
        <v>0</v>
      </c>
      <c r="AL24" s="18">
        <v>0</v>
      </c>
      <c r="AM24" s="13">
        <v>0</v>
      </c>
      <c r="AN24" s="18">
        <v>0</v>
      </c>
      <c r="AO24" s="18">
        <v>0</v>
      </c>
      <c r="AP24" s="13">
        <v>0</v>
      </c>
      <c r="AQ24" s="18">
        <v>0</v>
      </c>
      <c r="AR24" s="18">
        <v>0</v>
      </c>
      <c r="AS24" s="13">
        <v>0</v>
      </c>
      <c r="AT24" s="18">
        <v>0</v>
      </c>
      <c r="AU24" s="18">
        <v>0</v>
      </c>
      <c r="AV24" s="13">
        <v>0</v>
      </c>
      <c r="AW24" s="18">
        <v>0</v>
      </c>
      <c r="AX24" s="18">
        <v>0</v>
      </c>
      <c r="AY24" s="13">
        <v>0</v>
      </c>
      <c r="AZ24" s="18">
        <v>0</v>
      </c>
      <c r="BA24" s="18">
        <v>0</v>
      </c>
      <c r="BB24" s="15">
        <v>0</v>
      </c>
      <c r="BC24" s="18">
        <v>0</v>
      </c>
      <c r="BD24" s="18"/>
      <c r="BE24" s="18"/>
      <c r="BF24" s="18">
        <v>0</v>
      </c>
      <c r="BG24" s="15">
        <v>0</v>
      </c>
      <c r="BH24" s="18">
        <v>0</v>
      </c>
      <c r="BI24" s="18"/>
      <c r="BJ24" s="18">
        <v>0</v>
      </c>
      <c r="BK24" s="13"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v>0</v>
      </c>
      <c r="CG24" s="18">
        <v>0</v>
      </c>
      <c r="CH24" s="18">
        <v>0</v>
      </c>
      <c r="CI24" s="13">
        <v>0</v>
      </c>
      <c r="CJ24" s="18">
        <v>0</v>
      </c>
      <c r="CK24" s="18">
        <v>0</v>
      </c>
      <c r="CL24" s="13">
        <v>0</v>
      </c>
      <c r="CM24" s="18">
        <v>0</v>
      </c>
      <c r="CN24" s="18">
        <v>0</v>
      </c>
      <c r="CO24" s="13">
        <v>0</v>
      </c>
      <c r="CP24" s="18">
        <v>0</v>
      </c>
      <c r="CQ24" s="18">
        <v>0</v>
      </c>
      <c r="CR24" s="13">
        <v>606</v>
      </c>
      <c r="CS24" s="18">
        <v>310</v>
      </c>
      <c r="CT24" s="18">
        <v>296</v>
      </c>
      <c r="CU24" s="18">
        <v>0</v>
      </c>
      <c r="CV24" s="20"/>
      <c r="CW24" s="17">
        <v>2932</v>
      </c>
      <c r="CX24" s="13">
        <v>2231</v>
      </c>
      <c r="CY24" s="13">
        <v>701</v>
      </c>
    </row>
    <row r="25" spans="1:103" ht="31.5" x14ac:dyDescent="0.25">
      <c r="A25" s="12" t="s">
        <v>122</v>
      </c>
      <c r="B25" s="13">
        <v>0</v>
      </c>
      <c r="C25" s="18">
        <v>0</v>
      </c>
      <c r="D25" s="18"/>
      <c r="E25" s="18">
        <v>0</v>
      </c>
      <c r="F25" s="13">
        <v>0</v>
      </c>
      <c r="G25" s="18">
        <v>0</v>
      </c>
      <c r="H25" s="18">
        <v>0</v>
      </c>
      <c r="I25" s="13">
        <v>0</v>
      </c>
      <c r="J25" s="18">
        <v>0</v>
      </c>
      <c r="K25" s="18">
        <v>0</v>
      </c>
      <c r="L25" s="13">
        <v>0</v>
      </c>
      <c r="M25" s="18">
        <v>0</v>
      </c>
      <c r="N25" s="18">
        <v>0</v>
      </c>
      <c r="O25" s="13">
        <v>0</v>
      </c>
      <c r="P25" s="18">
        <v>0</v>
      </c>
      <c r="Q25" s="18">
        <v>0</v>
      </c>
      <c r="R25" s="13">
        <v>0</v>
      </c>
      <c r="S25" s="18">
        <v>0</v>
      </c>
      <c r="T25" s="18">
        <v>0</v>
      </c>
      <c r="U25" s="13">
        <v>0</v>
      </c>
      <c r="V25" s="18">
        <v>0</v>
      </c>
      <c r="W25" s="18">
        <v>0</v>
      </c>
      <c r="X25" s="13"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v>0</v>
      </c>
      <c r="AE25" s="18">
        <v>0</v>
      </c>
      <c r="AF25" s="18">
        <v>0</v>
      </c>
      <c r="AG25" s="13">
        <v>0</v>
      </c>
      <c r="AH25" s="18">
        <v>0</v>
      </c>
      <c r="AI25" s="18">
        <v>0</v>
      </c>
      <c r="AJ25" s="13">
        <v>0</v>
      </c>
      <c r="AK25" s="18">
        <v>0</v>
      </c>
      <c r="AL25" s="18">
        <v>0</v>
      </c>
      <c r="AM25" s="13">
        <v>0</v>
      </c>
      <c r="AN25" s="18">
        <v>0</v>
      </c>
      <c r="AO25" s="18">
        <v>0</v>
      </c>
      <c r="AP25" s="13">
        <v>0</v>
      </c>
      <c r="AQ25" s="18">
        <v>0</v>
      </c>
      <c r="AR25" s="18">
        <v>0</v>
      </c>
      <c r="AS25" s="13">
        <v>0</v>
      </c>
      <c r="AT25" s="18">
        <v>0</v>
      </c>
      <c r="AU25" s="18">
        <v>0</v>
      </c>
      <c r="AV25" s="13">
        <v>0</v>
      </c>
      <c r="AW25" s="18">
        <v>0</v>
      </c>
      <c r="AX25" s="18">
        <v>0</v>
      </c>
      <c r="AY25" s="13">
        <v>0</v>
      </c>
      <c r="AZ25" s="18">
        <v>0</v>
      </c>
      <c r="BA25" s="18">
        <v>0</v>
      </c>
      <c r="BB25" s="15">
        <v>0</v>
      </c>
      <c r="BC25" s="18">
        <v>0</v>
      </c>
      <c r="BD25" s="18"/>
      <c r="BE25" s="18"/>
      <c r="BF25" s="18">
        <v>0</v>
      </c>
      <c r="BG25" s="15">
        <v>0</v>
      </c>
      <c r="BH25" s="18">
        <v>0</v>
      </c>
      <c r="BI25" s="18"/>
      <c r="BJ25" s="18">
        <v>0</v>
      </c>
      <c r="BK25" s="13"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v>0</v>
      </c>
      <c r="CG25" s="18">
        <v>0</v>
      </c>
      <c r="CH25" s="18">
        <v>0</v>
      </c>
      <c r="CI25" s="13">
        <v>0</v>
      </c>
      <c r="CJ25" s="18">
        <v>0</v>
      </c>
      <c r="CK25" s="18">
        <v>0</v>
      </c>
      <c r="CL25" s="13">
        <v>0</v>
      </c>
      <c r="CM25" s="18">
        <v>0</v>
      </c>
      <c r="CN25" s="18">
        <v>0</v>
      </c>
      <c r="CO25" s="13">
        <v>0</v>
      </c>
      <c r="CP25" s="18">
        <v>0</v>
      </c>
      <c r="CQ25" s="18">
        <v>0</v>
      </c>
      <c r="CR25" s="13">
        <v>243</v>
      </c>
      <c r="CS25" s="18">
        <v>160</v>
      </c>
      <c r="CT25" s="18">
        <v>83</v>
      </c>
      <c r="CU25" s="18">
        <v>0</v>
      </c>
      <c r="CV25" s="20"/>
      <c r="CW25" s="17">
        <v>2577</v>
      </c>
      <c r="CX25" s="13">
        <v>2324</v>
      </c>
      <c r="CY25" s="13">
        <v>253</v>
      </c>
    </row>
    <row r="26" spans="1:103" ht="47.25" x14ac:dyDescent="0.25">
      <c r="A26" s="12" t="s">
        <v>123</v>
      </c>
      <c r="B26" s="13">
        <v>0</v>
      </c>
      <c r="C26" s="18">
        <v>0</v>
      </c>
      <c r="D26" s="18"/>
      <c r="E26" s="18">
        <v>0</v>
      </c>
      <c r="F26" s="13">
        <v>0</v>
      </c>
      <c r="G26" s="18">
        <v>0</v>
      </c>
      <c r="H26" s="18">
        <v>0</v>
      </c>
      <c r="I26" s="13">
        <v>0</v>
      </c>
      <c r="J26" s="18">
        <v>0</v>
      </c>
      <c r="K26" s="18">
        <v>0</v>
      </c>
      <c r="L26" s="13">
        <v>0</v>
      </c>
      <c r="M26" s="18">
        <v>0</v>
      </c>
      <c r="N26" s="18">
        <v>0</v>
      </c>
      <c r="O26" s="13">
        <v>0</v>
      </c>
      <c r="P26" s="18">
        <v>0</v>
      </c>
      <c r="Q26" s="18">
        <v>0</v>
      </c>
      <c r="R26" s="13">
        <v>0</v>
      </c>
      <c r="S26" s="18">
        <v>0</v>
      </c>
      <c r="T26" s="18">
        <v>0</v>
      </c>
      <c r="U26" s="13">
        <v>0</v>
      </c>
      <c r="V26" s="18">
        <v>0</v>
      </c>
      <c r="W26" s="18">
        <v>0</v>
      </c>
      <c r="X26" s="13"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v>0</v>
      </c>
      <c r="AE26" s="18">
        <v>0</v>
      </c>
      <c r="AF26" s="18">
        <v>0</v>
      </c>
      <c r="AG26" s="13">
        <v>0</v>
      </c>
      <c r="AH26" s="18">
        <v>0</v>
      </c>
      <c r="AI26" s="18">
        <v>0</v>
      </c>
      <c r="AJ26" s="13">
        <v>0</v>
      </c>
      <c r="AK26" s="18">
        <v>0</v>
      </c>
      <c r="AL26" s="18">
        <v>0</v>
      </c>
      <c r="AM26" s="13">
        <v>0</v>
      </c>
      <c r="AN26" s="18">
        <v>0</v>
      </c>
      <c r="AO26" s="18">
        <v>0</v>
      </c>
      <c r="AP26" s="13">
        <v>0</v>
      </c>
      <c r="AQ26" s="18">
        <v>0</v>
      </c>
      <c r="AR26" s="18">
        <v>0</v>
      </c>
      <c r="AS26" s="13">
        <v>0</v>
      </c>
      <c r="AT26" s="18">
        <v>0</v>
      </c>
      <c r="AU26" s="18">
        <v>0</v>
      </c>
      <c r="AV26" s="13">
        <v>0</v>
      </c>
      <c r="AW26" s="18">
        <v>0</v>
      </c>
      <c r="AX26" s="18">
        <v>0</v>
      </c>
      <c r="AY26" s="13">
        <v>0</v>
      </c>
      <c r="AZ26" s="18">
        <v>0</v>
      </c>
      <c r="BA26" s="18">
        <v>0</v>
      </c>
      <c r="BB26" s="15">
        <v>0</v>
      </c>
      <c r="BC26" s="18">
        <v>0</v>
      </c>
      <c r="BD26" s="18"/>
      <c r="BE26" s="18"/>
      <c r="BF26" s="18">
        <v>0</v>
      </c>
      <c r="BG26" s="15">
        <v>0</v>
      </c>
      <c r="BH26" s="18">
        <v>0</v>
      </c>
      <c r="BI26" s="18"/>
      <c r="BJ26" s="18">
        <v>0</v>
      </c>
      <c r="BK26" s="13"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v>0</v>
      </c>
      <c r="CG26" s="18">
        <v>0</v>
      </c>
      <c r="CH26" s="18">
        <v>0</v>
      </c>
      <c r="CI26" s="13">
        <v>0</v>
      </c>
      <c r="CJ26" s="18">
        <v>0</v>
      </c>
      <c r="CK26" s="18">
        <v>0</v>
      </c>
      <c r="CL26" s="13">
        <v>0</v>
      </c>
      <c r="CM26" s="18">
        <v>0</v>
      </c>
      <c r="CN26" s="18">
        <v>0</v>
      </c>
      <c r="CO26" s="13">
        <v>0</v>
      </c>
      <c r="CP26" s="18">
        <v>0</v>
      </c>
      <c r="CQ26" s="18">
        <v>0</v>
      </c>
      <c r="CR26" s="13">
        <v>0</v>
      </c>
      <c r="CS26" s="18">
        <v>0</v>
      </c>
      <c r="CT26" s="18">
        <v>0</v>
      </c>
      <c r="CU26" s="18">
        <v>0</v>
      </c>
      <c r="CV26" s="20"/>
      <c r="CW26" s="17">
        <v>882</v>
      </c>
      <c r="CX26" s="13">
        <v>725</v>
      </c>
      <c r="CY26" s="13">
        <v>157</v>
      </c>
    </row>
    <row r="27" spans="1:103" ht="31.5" x14ac:dyDescent="0.25">
      <c r="A27" s="12" t="s">
        <v>124</v>
      </c>
      <c r="B27" s="13">
        <v>0</v>
      </c>
      <c r="C27" s="18">
        <v>0</v>
      </c>
      <c r="D27" s="18"/>
      <c r="E27" s="18">
        <v>0</v>
      </c>
      <c r="F27" s="13">
        <v>0</v>
      </c>
      <c r="G27" s="18">
        <v>0</v>
      </c>
      <c r="H27" s="18">
        <v>0</v>
      </c>
      <c r="I27" s="13">
        <v>0</v>
      </c>
      <c r="J27" s="18">
        <v>0</v>
      </c>
      <c r="K27" s="18">
        <v>0</v>
      </c>
      <c r="L27" s="13">
        <v>0</v>
      </c>
      <c r="M27" s="18">
        <v>0</v>
      </c>
      <c r="N27" s="18">
        <v>0</v>
      </c>
      <c r="O27" s="13">
        <v>0</v>
      </c>
      <c r="P27" s="18">
        <v>0</v>
      </c>
      <c r="Q27" s="18">
        <v>0</v>
      </c>
      <c r="R27" s="13">
        <v>0</v>
      </c>
      <c r="S27" s="18">
        <v>0</v>
      </c>
      <c r="T27" s="18">
        <v>0</v>
      </c>
      <c r="U27" s="13">
        <v>0</v>
      </c>
      <c r="V27" s="18">
        <v>0</v>
      </c>
      <c r="W27" s="18">
        <v>0</v>
      </c>
      <c r="X27" s="13"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v>0</v>
      </c>
      <c r="AE27" s="18">
        <v>0</v>
      </c>
      <c r="AF27" s="18">
        <v>0</v>
      </c>
      <c r="AG27" s="13">
        <v>0</v>
      </c>
      <c r="AH27" s="18">
        <v>0</v>
      </c>
      <c r="AI27" s="18">
        <v>0</v>
      </c>
      <c r="AJ27" s="13">
        <v>0</v>
      </c>
      <c r="AK27" s="18">
        <v>0</v>
      </c>
      <c r="AL27" s="18">
        <v>0</v>
      </c>
      <c r="AM27" s="13">
        <v>0</v>
      </c>
      <c r="AN27" s="18">
        <v>0</v>
      </c>
      <c r="AO27" s="18">
        <v>0</v>
      </c>
      <c r="AP27" s="13">
        <v>0</v>
      </c>
      <c r="AQ27" s="18">
        <v>0</v>
      </c>
      <c r="AR27" s="18">
        <v>0</v>
      </c>
      <c r="AS27" s="13">
        <v>0</v>
      </c>
      <c r="AT27" s="18">
        <v>0</v>
      </c>
      <c r="AU27" s="18">
        <v>0</v>
      </c>
      <c r="AV27" s="13">
        <v>0</v>
      </c>
      <c r="AW27" s="18">
        <v>0</v>
      </c>
      <c r="AX27" s="18">
        <v>0</v>
      </c>
      <c r="AY27" s="13">
        <v>0</v>
      </c>
      <c r="AZ27" s="18">
        <v>0</v>
      </c>
      <c r="BA27" s="18">
        <v>0</v>
      </c>
      <c r="BB27" s="15">
        <v>0</v>
      </c>
      <c r="BC27" s="18">
        <v>0</v>
      </c>
      <c r="BD27" s="18"/>
      <c r="BE27" s="18"/>
      <c r="BF27" s="18">
        <v>0</v>
      </c>
      <c r="BG27" s="15">
        <v>0</v>
      </c>
      <c r="BH27" s="18">
        <v>0</v>
      </c>
      <c r="BI27" s="18"/>
      <c r="BJ27" s="18">
        <v>0</v>
      </c>
      <c r="BK27" s="13"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v>0</v>
      </c>
      <c r="CG27" s="18">
        <v>0</v>
      </c>
      <c r="CH27" s="18">
        <v>0</v>
      </c>
      <c r="CI27" s="13">
        <v>0</v>
      </c>
      <c r="CJ27" s="18">
        <v>0</v>
      </c>
      <c r="CK27" s="18">
        <v>0</v>
      </c>
      <c r="CL27" s="13">
        <v>0</v>
      </c>
      <c r="CM27" s="18">
        <v>0</v>
      </c>
      <c r="CN27" s="18">
        <v>0</v>
      </c>
      <c r="CO27" s="13">
        <v>0</v>
      </c>
      <c r="CP27" s="18">
        <v>0</v>
      </c>
      <c r="CQ27" s="18">
        <v>0</v>
      </c>
      <c r="CR27" s="13">
        <v>282</v>
      </c>
      <c r="CS27" s="18">
        <v>113</v>
      </c>
      <c r="CT27" s="18">
        <v>169</v>
      </c>
      <c r="CU27" s="18">
        <v>0</v>
      </c>
      <c r="CV27" s="20"/>
      <c r="CW27" s="17">
        <v>1544</v>
      </c>
      <c r="CX27" s="13">
        <v>1280</v>
      </c>
      <c r="CY27" s="13">
        <v>264</v>
      </c>
    </row>
    <row r="28" spans="1:103" ht="31.5" x14ac:dyDescent="0.25">
      <c r="A28" s="12" t="s">
        <v>125</v>
      </c>
      <c r="B28" s="13">
        <v>0</v>
      </c>
      <c r="C28" s="18">
        <v>0</v>
      </c>
      <c r="D28" s="18"/>
      <c r="E28" s="18">
        <v>0</v>
      </c>
      <c r="F28" s="13">
        <v>0</v>
      </c>
      <c r="G28" s="18">
        <v>0</v>
      </c>
      <c r="H28" s="18">
        <v>0</v>
      </c>
      <c r="I28" s="13">
        <v>0</v>
      </c>
      <c r="J28" s="18">
        <v>0</v>
      </c>
      <c r="K28" s="18">
        <v>0</v>
      </c>
      <c r="L28" s="13">
        <v>0</v>
      </c>
      <c r="M28" s="18">
        <v>0</v>
      </c>
      <c r="N28" s="18">
        <v>0</v>
      </c>
      <c r="O28" s="13">
        <v>0</v>
      </c>
      <c r="P28" s="18">
        <v>0</v>
      </c>
      <c r="Q28" s="18">
        <v>0</v>
      </c>
      <c r="R28" s="13">
        <v>0</v>
      </c>
      <c r="S28" s="18">
        <v>0</v>
      </c>
      <c r="T28" s="18">
        <v>0</v>
      </c>
      <c r="U28" s="13">
        <v>0</v>
      </c>
      <c r="V28" s="18">
        <v>0</v>
      </c>
      <c r="W28" s="18">
        <v>0</v>
      </c>
      <c r="X28" s="13">
        <v>0</v>
      </c>
      <c r="Y28" s="18">
        <v>0</v>
      </c>
      <c r="Z28" s="18">
        <v>0</v>
      </c>
      <c r="AA28" s="18">
        <v>298</v>
      </c>
      <c r="AB28" s="18">
        <v>1323</v>
      </c>
      <c r="AC28" s="18">
        <v>0</v>
      </c>
      <c r="AD28" s="13">
        <v>0</v>
      </c>
      <c r="AE28" s="18">
        <v>0</v>
      </c>
      <c r="AF28" s="18">
        <v>0</v>
      </c>
      <c r="AG28" s="13">
        <v>0</v>
      </c>
      <c r="AH28" s="18">
        <v>0</v>
      </c>
      <c r="AI28" s="18">
        <v>0</v>
      </c>
      <c r="AJ28" s="13">
        <v>0</v>
      </c>
      <c r="AK28" s="18">
        <v>0</v>
      </c>
      <c r="AL28" s="18">
        <v>0</v>
      </c>
      <c r="AM28" s="13">
        <v>0</v>
      </c>
      <c r="AN28" s="18">
        <v>0</v>
      </c>
      <c r="AO28" s="18">
        <v>0</v>
      </c>
      <c r="AP28" s="13">
        <v>0</v>
      </c>
      <c r="AQ28" s="18">
        <v>0</v>
      </c>
      <c r="AR28" s="18">
        <v>0</v>
      </c>
      <c r="AS28" s="13">
        <v>0</v>
      </c>
      <c r="AT28" s="18">
        <v>0</v>
      </c>
      <c r="AU28" s="18">
        <v>0</v>
      </c>
      <c r="AV28" s="13">
        <v>0</v>
      </c>
      <c r="AW28" s="18">
        <v>0</v>
      </c>
      <c r="AX28" s="18">
        <v>0</v>
      </c>
      <c r="AY28" s="13">
        <v>0</v>
      </c>
      <c r="AZ28" s="18">
        <v>0</v>
      </c>
      <c r="BA28" s="18">
        <v>0</v>
      </c>
      <c r="BB28" s="15">
        <v>0</v>
      </c>
      <c r="BC28" s="18">
        <v>0</v>
      </c>
      <c r="BD28" s="18"/>
      <c r="BE28" s="18"/>
      <c r="BF28" s="18">
        <v>0</v>
      </c>
      <c r="BG28" s="15">
        <v>0</v>
      </c>
      <c r="BH28" s="18">
        <v>0</v>
      </c>
      <c r="BI28" s="18"/>
      <c r="BJ28" s="18">
        <v>0</v>
      </c>
      <c r="BK28" s="13"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v>259</v>
      </c>
      <c r="BZ28" s="18">
        <v>259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3">
        <v>0</v>
      </c>
      <c r="CG28" s="18">
        <v>0</v>
      </c>
      <c r="CH28" s="18">
        <v>0</v>
      </c>
      <c r="CI28" s="13">
        <v>0</v>
      </c>
      <c r="CJ28" s="18">
        <v>0</v>
      </c>
      <c r="CK28" s="18">
        <v>0</v>
      </c>
      <c r="CL28" s="13">
        <v>0</v>
      </c>
      <c r="CM28" s="18">
        <v>0</v>
      </c>
      <c r="CN28" s="18">
        <v>0</v>
      </c>
      <c r="CO28" s="13">
        <v>0</v>
      </c>
      <c r="CP28" s="18">
        <v>0</v>
      </c>
      <c r="CQ28" s="18">
        <v>0</v>
      </c>
      <c r="CR28" s="13">
        <v>798</v>
      </c>
      <c r="CS28" s="18">
        <v>308</v>
      </c>
      <c r="CT28" s="18">
        <v>490</v>
      </c>
      <c r="CU28" s="18">
        <v>0</v>
      </c>
      <c r="CV28" s="20"/>
      <c r="CW28" s="17">
        <v>3398</v>
      </c>
      <c r="CX28" s="13">
        <v>2610</v>
      </c>
      <c r="CY28" s="13">
        <v>788</v>
      </c>
    </row>
    <row r="29" spans="1:103" ht="31.5" x14ac:dyDescent="0.25">
      <c r="A29" s="12" t="s">
        <v>126</v>
      </c>
      <c r="B29" s="13">
        <v>0</v>
      </c>
      <c r="C29" s="18">
        <v>0</v>
      </c>
      <c r="D29" s="18"/>
      <c r="E29" s="18">
        <v>0</v>
      </c>
      <c r="F29" s="13">
        <v>0</v>
      </c>
      <c r="G29" s="18">
        <v>0</v>
      </c>
      <c r="H29" s="18">
        <v>0</v>
      </c>
      <c r="I29" s="13">
        <v>0</v>
      </c>
      <c r="J29" s="18">
        <v>0</v>
      </c>
      <c r="K29" s="18">
        <v>0</v>
      </c>
      <c r="L29" s="13">
        <v>0</v>
      </c>
      <c r="M29" s="18">
        <v>0</v>
      </c>
      <c r="N29" s="18">
        <v>0</v>
      </c>
      <c r="O29" s="13">
        <v>0</v>
      </c>
      <c r="P29" s="18">
        <v>0</v>
      </c>
      <c r="Q29" s="18">
        <v>0</v>
      </c>
      <c r="R29" s="13">
        <v>0</v>
      </c>
      <c r="S29" s="18">
        <v>0</v>
      </c>
      <c r="T29" s="18">
        <v>0</v>
      </c>
      <c r="U29" s="13">
        <v>0</v>
      </c>
      <c r="V29" s="18">
        <v>0</v>
      </c>
      <c r="W29" s="18">
        <v>0</v>
      </c>
      <c r="X29" s="13">
        <v>0</v>
      </c>
      <c r="Y29" s="18">
        <v>0</v>
      </c>
      <c r="Z29" s="18">
        <v>0</v>
      </c>
      <c r="AA29" s="18">
        <v>79</v>
      </c>
      <c r="AB29" s="18">
        <v>674</v>
      </c>
      <c r="AC29" s="18">
        <v>0</v>
      </c>
      <c r="AD29" s="13">
        <v>0</v>
      </c>
      <c r="AE29" s="18">
        <v>0</v>
      </c>
      <c r="AF29" s="18">
        <v>0</v>
      </c>
      <c r="AG29" s="13">
        <v>0</v>
      </c>
      <c r="AH29" s="18">
        <v>0</v>
      </c>
      <c r="AI29" s="18">
        <v>0</v>
      </c>
      <c r="AJ29" s="13">
        <v>0</v>
      </c>
      <c r="AK29" s="18">
        <v>0</v>
      </c>
      <c r="AL29" s="18">
        <v>0</v>
      </c>
      <c r="AM29" s="13">
        <v>0</v>
      </c>
      <c r="AN29" s="18">
        <v>0</v>
      </c>
      <c r="AO29" s="18">
        <v>0</v>
      </c>
      <c r="AP29" s="13">
        <v>0</v>
      </c>
      <c r="AQ29" s="18">
        <v>0</v>
      </c>
      <c r="AR29" s="18">
        <v>0</v>
      </c>
      <c r="AS29" s="13">
        <v>0</v>
      </c>
      <c r="AT29" s="18">
        <v>0</v>
      </c>
      <c r="AU29" s="18">
        <v>0</v>
      </c>
      <c r="AV29" s="13">
        <v>0</v>
      </c>
      <c r="AW29" s="18">
        <v>0</v>
      </c>
      <c r="AX29" s="18">
        <v>0</v>
      </c>
      <c r="AY29" s="13">
        <v>0</v>
      </c>
      <c r="AZ29" s="18">
        <v>0</v>
      </c>
      <c r="BA29" s="18">
        <v>0</v>
      </c>
      <c r="BB29" s="15">
        <v>0</v>
      </c>
      <c r="BC29" s="18">
        <v>0</v>
      </c>
      <c r="BD29" s="18"/>
      <c r="BE29" s="18"/>
      <c r="BF29" s="18">
        <v>0</v>
      </c>
      <c r="BG29" s="15">
        <v>0</v>
      </c>
      <c r="BH29" s="18">
        <v>0</v>
      </c>
      <c r="BI29" s="18"/>
      <c r="BJ29" s="18">
        <v>0</v>
      </c>
      <c r="BK29" s="13"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3">
        <v>0</v>
      </c>
      <c r="CG29" s="18">
        <v>0</v>
      </c>
      <c r="CH29" s="18">
        <v>0</v>
      </c>
      <c r="CI29" s="13">
        <v>0</v>
      </c>
      <c r="CJ29" s="18">
        <v>0</v>
      </c>
      <c r="CK29" s="18">
        <v>0</v>
      </c>
      <c r="CL29" s="13">
        <v>0</v>
      </c>
      <c r="CM29" s="18">
        <v>0</v>
      </c>
      <c r="CN29" s="18">
        <v>0</v>
      </c>
      <c r="CO29" s="13">
        <v>0</v>
      </c>
      <c r="CP29" s="18">
        <v>0</v>
      </c>
      <c r="CQ29" s="18">
        <v>0</v>
      </c>
      <c r="CR29" s="13">
        <v>0</v>
      </c>
      <c r="CS29" s="18">
        <v>0</v>
      </c>
      <c r="CT29" s="18">
        <v>0</v>
      </c>
      <c r="CU29" s="18">
        <v>0</v>
      </c>
      <c r="CV29" s="20"/>
      <c r="CW29" s="17">
        <v>753</v>
      </c>
      <c r="CX29" s="13">
        <v>674</v>
      </c>
      <c r="CY29" s="13">
        <v>79</v>
      </c>
    </row>
    <row r="30" spans="1:103" ht="31.5" x14ac:dyDescent="0.25">
      <c r="A30" s="12" t="s">
        <v>127</v>
      </c>
      <c r="B30" s="13">
        <v>0</v>
      </c>
      <c r="C30" s="18">
        <v>0</v>
      </c>
      <c r="D30" s="18"/>
      <c r="E30" s="18">
        <v>0</v>
      </c>
      <c r="F30" s="13">
        <v>0</v>
      </c>
      <c r="G30" s="18">
        <v>0</v>
      </c>
      <c r="H30" s="18">
        <v>0</v>
      </c>
      <c r="I30" s="13">
        <v>0</v>
      </c>
      <c r="J30" s="18">
        <v>0</v>
      </c>
      <c r="K30" s="18">
        <v>0</v>
      </c>
      <c r="L30" s="13">
        <v>0</v>
      </c>
      <c r="M30" s="18">
        <v>0</v>
      </c>
      <c r="N30" s="18">
        <v>0</v>
      </c>
      <c r="O30" s="13">
        <v>0</v>
      </c>
      <c r="P30" s="18">
        <v>0</v>
      </c>
      <c r="Q30" s="18">
        <v>0</v>
      </c>
      <c r="R30" s="13">
        <v>0</v>
      </c>
      <c r="S30" s="18">
        <v>0</v>
      </c>
      <c r="T30" s="18">
        <v>0</v>
      </c>
      <c r="U30" s="13">
        <v>0</v>
      </c>
      <c r="V30" s="18">
        <v>0</v>
      </c>
      <c r="W30" s="18">
        <v>0</v>
      </c>
      <c r="X30" s="13"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v>0</v>
      </c>
      <c r="AE30" s="18">
        <v>0</v>
      </c>
      <c r="AF30" s="18">
        <v>0</v>
      </c>
      <c r="AG30" s="13">
        <v>0</v>
      </c>
      <c r="AH30" s="18">
        <v>0</v>
      </c>
      <c r="AI30" s="18">
        <v>0</v>
      </c>
      <c r="AJ30" s="13">
        <v>0</v>
      </c>
      <c r="AK30" s="18">
        <v>0</v>
      </c>
      <c r="AL30" s="18">
        <v>0</v>
      </c>
      <c r="AM30" s="13">
        <v>0</v>
      </c>
      <c r="AN30" s="18">
        <v>0</v>
      </c>
      <c r="AO30" s="18">
        <v>0</v>
      </c>
      <c r="AP30" s="13">
        <v>0</v>
      </c>
      <c r="AQ30" s="18">
        <v>0</v>
      </c>
      <c r="AR30" s="18">
        <v>0</v>
      </c>
      <c r="AS30" s="13">
        <v>0</v>
      </c>
      <c r="AT30" s="18">
        <v>0</v>
      </c>
      <c r="AU30" s="18">
        <v>0</v>
      </c>
      <c r="AV30" s="13">
        <v>0</v>
      </c>
      <c r="AW30" s="18">
        <v>0</v>
      </c>
      <c r="AX30" s="18">
        <v>0</v>
      </c>
      <c r="AY30" s="13">
        <v>0</v>
      </c>
      <c r="AZ30" s="18">
        <v>0</v>
      </c>
      <c r="BA30" s="18">
        <v>0</v>
      </c>
      <c r="BB30" s="15">
        <v>0</v>
      </c>
      <c r="BC30" s="18">
        <v>0</v>
      </c>
      <c r="BD30" s="18"/>
      <c r="BE30" s="18"/>
      <c r="BF30" s="18">
        <v>0</v>
      </c>
      <c r="BG30" s="15">
        <v>0</v>
      </c>
      <c r="BH30" s="18">
        <v>0</v>
      </c>
      <c r="BI30" s="18"/>
      <c r="BJ30" s="18">
        <v>0</v>
      </c>
      <c r="BK30" s="13"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v>0</v>
      </c>
      <c r="CG30" s="18">
        <v>0</v>
      </c>
      <c r="CH30" s="18">
        <v>0</v>
      </c>
      <c r="CI30" s="13">
        <v>0</v>
      </c>
      <c r="CJ30" s="18">
        <v>0</v>
      </c>
      <c r="CK30" s="18">
        <v>0</v>
      </c>
      <c r="CL30" s="13">
        <v>0</v>
      </c>
      <c r="CM30" s="18">
        <v>0</v>
      </c>
      <c r="CN30" s="18">
        <v>0</v>
      </c>
      <c r="CO30" s="13">
        <v>0</v>
      </c>
      <c r="CP30" s="18">
        <v>0</v>
      </c>
      <c r="CQ30" s="18">
        <v>0</v>
      </c>
      <c r="CR30" s="13">
        <v>340</v>
      </c>
      <c r="CS30" s="18">
        <v>170</v>
      </c>
      <c r="CT30" s="18">
        <v>170</v>
      </c>
      <c r="CU30" s="18">
        <v>0</v>
      </c>
      <c r="CV30" s="20"/>
      <c r="CW30" s="17">
        <v>2399</v>
      </c>
      <c r="CX30" s="13">
        <v>1859</v>
      </c>
      <c r="CY30" s="13">
        <v>540</v>
      </c>
    </row>
    <row r="31" spans="1:103" ht="31.5" x14ac:dyDescent="0.25">
      <c r="A31" s="12" t="s">
        <v>128</v>
      </c>
      <c r="B31" s="13">
        <v>0</v>
      </c>
      <c r="C31" s="18">
        <v>0</v>
      </c>
      <c r="D31" s="18"/>
      <c r="E31" s="18">
        <v>0</v>
      </c>
      <c r="F31" s="13">
        <v>0</v>
      </c>
      <c r="G31" s="18">
        <v>0</v>
      </c>
      <c r="H31" s="18">
        <v>0</v>
      </c>
      <c r="I31" s="13">
        <v>0</v>
      </c>
      <c r="J31" s="18">
        <v>0</v>
      </c>
      <c r="K31" s="18">
        <v>0</v>
      </c>
      <c r="L31" s="13">
        <v>0</v>
      </c>
      <c r="M31" s="18">
        <v>0</v>
      </c>
      <c r="N31" s="18">
        <v>0</v>
      </c>
      <c r="O31" s="13">
        <v>0</v>
      </c>
      <c r="P31" s="18">
        <v>0</v>
      </c>
      <c r="Q31" s="18">
        <v>0</v>
      </c>
      <c r="R31" s="13">
        <v>0</v>
      </c>
      <c r="S31" s="18">
        <v>0</v>
      </c>
      <c r="T31" s="18">
        <v>0</v>
      </c>
      <c r="U31" s="13">
        <v>0</v>
      </c>
      <c r="V31" s="18">
        <v>0</v>
      </c>
      <c r="W31" s="18">
        <v>0</v>
      </c>
      <c r="X31" s="13"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v>0</v>
      </c>
      <c r="AE31" s="18">
        <v>0</v>
      </c>
      <c r="AF31" s="18">
        <v>0</v>
      </c>
      <c r="AG31" s="13">
        <v>0</v>
      </c>
      <c r="AH31" s="18">
        <v>0</v>
      </c>
      <c r="AI31" s="18">
        <v>0</v>
      </c>
      <c r="AJ31" s="13">
        <v>0</v>
      </c>
      <c r="AK31" s="18">
        <v>0</v>
      </c>
      <c r="AL31" s="18">
        <v>0</v>
      </c>
      <c r="AM31" s="13">
        <v>0</v>
      </c>
      <c r="AN31" s="18">
        <v>0</v>
      </c>
      <c r="AO31" s="18">
        <v>0</v>
      </c>
      <c r="AP31" s="13">
        <v>0</v>
      </c>
      <c r="AQ31" s="18">
        <v>0</v>
      </c>
      <c r="AR31" s="18">
        <v>0</v>
      </c>
      <c r="AS31" s="13">
        <v>0</v>
      </c>
      <c r="AT31" s="18">
        <v>0</v>
      </c>
      <c r="AU31" s="18">
        <v>0</v>
      </c>
      <c r="AV31" s="13">
        <v>0</v>
      </c>
      <c r="AW31" s="18">
        <v>0</v>
      </c>
      <c r="AX31" s="18">
        <v>0</v>
      </c>
      <c r="AY31" s="13">
        <v>0</v>
      </c>
      <c r="AZ31" s="18">
        <v>0</v>
      </c>
      <c r="BA31" s="18">
        <v>0</v>
      </c>
      <c r="BB31" s="15">
        <v>0</v>
      </c>
      <c r="BC31" s="18">
        <v>0</v>
      </c>
      <c r="BD31" s="18"/>
      <c r="BE31" s="18"/>
      <c r="BF31" s="18">
        <v>0</v>
      </c>
      <c r="BG31" s="15">
        <v>0</v>
      </c>
      <c r="BH31" s="18">
        <v>0</v>
      </c>
      <c r="BI31" s="18"/>
      <c r="BJ31" s="18">
        <v>0</v>
      </c>
      <c r="BK31" s="13"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v>0</v>
      </c>
      <c r="CG31" s="18">
        <v>0</v>
      </c>
      <c r="CH31" s="18">
        <v>0</v>
      </c>
      <c r="CI31" s="13">
        <v>0</v>
      </c>
      <c r="CJ31" s="18">
        <v>0</v>
      </c>
      <c r="CK31" s="18">
        <v>0</v>
      </c>
      <c r="CL31" s="13">
        <v>0</v>
      </c>
      <c r="CM31" s="18">
        <v>0</v>
      </c>
      <c r="CN31" s="18">
        <v>0</v>
      </c>
      <c r="CO31" s="13">
        <v>0</v>
      </c>
      <c r="CP31" s="18">
        <v>0</v>
      </c>
      <c r="CQ31" s="18">
        <v>0</v>
      </c>
      <c r="CR31" s="13">
        <v>247</v>
      </c>
      <c r="CS31" s="18">
        <v>67</v>
      </c>
      <c r="CT31" s="18">
        <v>180</v>
      </c>
      <c r="CU31" s="18">
        <v>0</v>
      </c>
      <c r="CV31" s="20"/>
      <c r="CW31" s="17">
        <v>1449</v>
      </c>
      <c r="CX31" s="13">
        <v>1064</v>
      </c>
      <c r="CY31" s="13">
        <v>385</v>
      </c>
    </row>
    <row r="32" spans="1:103" ht="31.5" x14ac:dyDescent="0.25">
      <c r="A32" s="12" t="s">
        <v>129</v>
      </c>
      <c r="B32" s="13">
        <v>0</v>
      </c>
      <c r="C32" s="18">
        <v>0</v>
      </c>
      <c r="D32" s="18"/>
      <c r="E32" s="18">
        <v>0</v>
      </c>
      <c r="F32" s="13">
        <v>0</v>
      </c>
      <c r="G32" s="18">
        <v>0</v>
      </c>
      <c r="H32" s="18">
        <v>0</v>
      </c>
      <c r="I32" s="13">
        <v>0</v>
      </c>
      <c r="J32" s="18">
        <v>0</v>
      </c>
      <c r="K32" s="18">
        <v>0</v>
      </c>
      <c r="L32" s="13">
        <v>0</v>
      </c>
      <c r="M32" s="18">
        <v>0</v>
      </c>
      <c r="N32" s="18">
        <v>0</v>
      </c>
      <c r="O32" s="13">
        <v>0</v>
      </c>
      <c r="P32" s="18">
        <v>0</v>
      </c>
      <c r="Q32" s="18">
        <v>0</v>
      </c>
      <c r="R32" s="13">
        <v>0</v>
      </c>
      <c r="S32" s="18">
        <v>0</v>
      </c>
      <c r="T32" s="18">
        <v>0</v>
      </c>
      <c r="U32" s="13">
        <v>0</v>
      </c>
      <c r="V32" s="18">
        <v>0</v>
      </c>
      <c r="W32" s="18">
        <v>0</v>
      </c>
      <c r="X32" s="13"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v>0</v>
      </c>
      <c r="AE32" s="18">
        <v>0</v>
      </c>
      <c r="AF32" s="18">
        <v>0</v>
      </c>
      <c r="AG32" s="13">
        <v>0</v>
      </c>
      <c r="AH32" s="18">
        <v>0</v>
      </c>
      <c r="AI32" s="18">
        <v>0</v>
      </c>
      <c r="AJ32" s="13">
        <v>0</v>
      </c>
      <c r="AK32" s="18">
        <v>0</v>
      </c>
      <c r="AL32" s="18">
        <v>0</v>
      </c>
      <c r="AM32" s="13">
        <v>0</v>
      </c>
      <c r="AN32" s="18">
        <v>0</v>
      </c>
      <c r="AO32" s="18">
        <v>0</v>
      </c>
      <c r="AP32" s="13">
        <v>0</v>
      </c>
      <c r="AQ32" s="18">
        <v>0</v>
      </c>
      <c r="AR32" s="18">
        <v>0</v>
      </c>
      <c r="AS32" s="13">
        <v>0</v>
      </c>
      <c r="AT32" s="18">
        <v>0</v>
      </c>
      <c r="AU32" s="18">
        <v>0</v>
      </c>
      <c r="AV32" s="13">
        <v>0</v>
      </c>
      <c r="AW32" s="18">
        <v>0</v>
      </c>
      <c r="AX32" s="18">
        <v>0</v>
      </c>
      <c r="AY32" s="13">
        <v>0</v>
      </c>
      <c r="AZ32" s="18">
        <v>0</v>
      </c>
      <c r="BA32" s="18">
        <v>0</v>
      </c>
      <c r="BB32" s="15">
        <v>0</v>
      </c>
      <c r="BC32" s="18">
        <v>0</v>
      </c>
      <c r="BD32" s="18"/>
      <c r="BE32" s="18"/>
      <c r="BF32" s="18">
        <v>0</v>
      </c>
      <c r="BG32" s="15">
        <v>0</v>
      </c>
      <c r="BH32" s="18">
        <v>0</v>
      </c>
      <c r="BI32" s="18"/>
      <c r="BJ32" s="18">
        <v>0</v>
      </c>
      <c r="BK32" s="13"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v>0</v>
      </c>
      <c r="CG32" s="18">
        <v>0</v>
      </c>
      <c r="CH32" s="18">
        <v>0</v>
      </c>
      <c r="CI32" s="13">
        <v>0</v>
      </c>
      <c r="CJ32" s="18">
        <v>0</v>
      </c>
      <c r="CK32" s="18">
        <v>0</v>
      </c>
      <c r="CL32" s="13">
        <v>0</v>
      </c>
      <c r="CM32" s="18">
        <v>0</v>
      </c>
      <c r="CN32" s="18">
        <v>0</v>
      </c>
      <c r="CO32" s="13">
        <v>0</v>
      </c>
      <c r="CP32" s="18">
        <v>0</v>
      </c>
      <c r="CQ32" s="18">
        <v>0</v>
      </c>
      <c r="CR32" s="13">
        <v>343</v>
      </c>
      <c r="CS32" s="18">
        <v>173</v>
      </c>
      <c r="CT32" s="18">
        <v>170</v>
      </c>
      <c r="CU32" s="18">
        <v>0</v>
      </c>
      <c r="CV32" s="20"/>
      <c r="CW32" s="17">
        <v>1348</v>
      </c>
      <c r="CX32" s="13">
        <v>908</v>
      </c>
      <c r="CY32" s="13">
        <v>440</v>
      </c>
    </row>
    <row r="33" spans="1:103" ht="31.5" x14ac:dyDescent="0.25">
      <c r="A33" s="12" t="s">
        <v>130</v>
      </c>
      <c r="B33" s="13">
        <v>442</v>
      </c>
      <c r="C33" s="18">
        <v>442</v>
      </c>
      <c r="D33" s="18"/>
      <c r="E33" s="18">
        <v>0</v>
      </c>
      <c r="F33" s="13">
        <v>0</v>
      </c>
      <c r="G33" s="18">
        <v>0</v>
      </c>
      <c r="H33" s="18">
        <v>0</v>
      </c>
      <c r="I33" s="13">
        <v>0</v>
      </c>
      <c r="J33" s="18">
        <v>0</v>
      </c>
      <c r="K33" s="18">
        <v>0</v>
      </c>
      <c r="L33" s="13">
        <v>0</v>
      </c>
      <c r="M33" s="18">
        <v>0</v>
      </c>
      <c r="N33" s="18">
        <v>0</v>
      </c>
      <c r="O33" s="13">
        <v>0</v>
      </c>
      <c r="P33" s="18">
        <v>0</v>
      </c>
      <c r="Q33" s="18">
        <v>0</v>
      </c>
      <c r="R33" s="13">
        <v>0</v>
      </c>
      <c r="S33" s="18">
        <v>0</v>
      </c>
      <c r="T33" s="18">
        <v>0</v>
      </c>
      <c r="U33" s="13">
        <v>0</v>
      </c>
      <c r="V33" s="18">
        <v>0</v>
      </c>
      <c r="W33" s="18">
        <v>0</v>
      </c>
      <c r="X33" s="13"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v>334</v>
      </c>
      <c r="AE33" s="18">
        <v>314</v>
      </c>
      <c r="AF33" s="18">
        <v>20</v>
      </c>
      <c r="AG33" s="13">
        <v>0</v>
      </c>
      <c r="AH33" s="18">
        <v>0</v>
      </c>
      <c r="AI33" s="18">
        <v>0</v>
      </c>
      <c r="AJ33" s="13">
        <v>0</v>
      </c>
      <c r="AK33" s="18">
        <v>0</v>
      </c>
      <c r="AL33" s="18">
        <v>0</v>
      </c>
      <c r="AM33" s="13">
        <v>0</v>
      </c>
      <c r="AN33" s="18">
        <v>0</v>
      </c>
      <c r="AO33" s="18">
        <v>0</v>
      </c>
      <c r="AP33" s="13">
        <v>0</v>
      </c>
      <c r="AQ33" s="18">
        <v>0</v>
      </c>
      <c r="AR33" s="18">
        <v>0</v>
      </c>
      <c r="AS33" s="13">
        <v>0</v>
      </c>
      <c r="AT33" s="18">
        <v>0</v>
      </c>
      <c r="AU33" s="18">
        <v>0</v>
      </c>
      <c r="AV33" s="13">
        <v>0</v>
      </c>
      <c r="AW33" s="18">
        <v>0</v>
      </c>
      <c r="AX33" s="18">
        <v>0</v>
      </c>
      <c r="AY33" s="13">
        <v>0</v>
      </c>
      <c r="AZ33" s="18">
        <v>0</v>
      </c>
      <c r="BA33" s="18">
        <v>0</v>
      </c>
      <c r="BB33" s="15">
        <v>0</v>
      </c>
      <c r="BC33" s="18">
        <v>0</v>
      </c>
      <c r="BD33" s="18"/>
      <c r="BE33" s="18"/>
      <c r="BF33" s="18">
        <v>0</v>
      </c>
      <c r="BG33" s="15">
        <v>0</v>
      </c>
      <c r="BH33" s="18">
        <v>0</v>
      </c>
      <c r="BI33" s="18"/>
      <c r="BJ33" s="18">
        <v>0</v>
      </c>
      <c r="BK33" s="13"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v>0</v>
      </c>
      <c r="CG33" s="18">
        <v>0</v>
      </c>
      <c r="CH33" s="18">
        <v>0</v>
      </c>
      <c r="CI33" s="13">
        <v>0</v>
      </c>
      <c r="CJ33" s="18">
        <v>0</v>
      </c>
      <c r="CK33" s="18">
        <v>0</v>
      </c>
      <c r="CL33" s="13">
        <v>420</v>
      </c>
      <c r="CM33" s="18">
        <v>420</v>
      </c>
      <c r="CN33" s="18">
        <v>0</v>
      </c>
      <c r="CO33" s="13">
        <v>0</v>
      </c>
      <c r="CP33" s="18">
        <v>0</v>
      </c>
      <c r="CQ33" s="18">
        <v>0</v>
      </c>
      <c r="CR33" s="13">
        <v>380</v>
      </c>
      <c r="CS33" s="18">
        <v>157</v>
      </c>
      <c r="CT33" s="18">
        <v>223</v>
      </c>
      <c r="CU33" s="18">
        <v>0</v>
      </c>
      <c r="CV33" s="20"/>
      <c r="CW33" s="17">
        <v>3331</v>
      </c>
      <c r="CX33" s="13">
        <v>2980</v>
      </c>
      <c r="CY33" s="13">
        <v>351</v>
      </c>
    </row>
    <row r="34" spans="1:103" ht="31.5" x14ac:dyDescent="0.25">
      <c r="A34" s="12" t="s">
        <v>131</v>
      </c>
      <c r="B34" s="13">
        <v>0</v>
      </c>
      <c r="C34" s="18">
        <v>0</v>
      </c>
      <c r="D34" s="18"/>
      <c r="E34" s="18">
        <v>0</v>
      </c>
      <c r="F34" s="13">
        <v>0</v>
      </c>
      <c r="G34" s="18">
        <v>0</v>
      </c>
      <c r="H34" s="18">
        <v>0</v>
      </c>
      <c r="I34" s="13">
        <v>0</v>
      </c>
      <c r="J34" s="18">
        <v>0</v>
      </c>
      <c r="K34" s="18">
        <v>0</v>
      </c>
      <c r="L34" s="13">
        <v>0</v>
      </c>
      <c r="M34" s="18">
        <v>0</v>
      </c>
      <c r="N34" s="18">
        <v>0</v>
      </c>
      <c r="O34" s="13">
        <v>0</v>
      </c>
      <c r="P34" s="18">
        <v>0</v>
      </c>
      <c r="Q34" s="18">
        <v>0</v>
      </c>
      <c r="R34" s="13">
        <v>0</v>
      </c>
      <c r="S34" s="18">
        <v>0</v>
      </c>
      <c r="T34" s="18">
        <v>0</v>
      </c>
      <c r="U34" s="13">
        <v>0</v>
      </c>
      <c r="V34" s="18">
        <v>0</v>
      </c>
      <c r="W34" s="18">
        <v>0</v>
      </c>
      <c r="X34" s="13"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v>0</v>
      </c>
      <c r="AE34" s="18">
        <v>0</v>
      </c>
      <c r="AF34" s="18">
        <v>0</v>
      </c>
      <c r="AG34" s="13">
        <v>0</v>
      </c>
      <c r="AH34" s="18">
        <v>0</v>
      </c>
      <c r="AI34" s="18">
        <v>0</v>
      </c>
      <c r="AJ34" s="13">
        <v>0</v>
      </c>
      <c r="AK34" s="18">
        <v>0</v>
      </c>
      <c r="AL34" s="18">
        <v>0</v>
      </c>
      <c r="AM34" s="13">
        <v>0</v>
      </c>
      <c r="AN34" s="18">
        <v>0</v>
      </c>
      <c r="AO34" s="18">
        <v>0</v>
      </c>
      <c r="AP34" s="13">
        <v>0</v>
      </c>
      <c r="AQ34" s="18">
        <v>0</v>
      </c>
      <c r="AR34" s="18">
        <v>0</v>
      </c>
      <c r="AS34" s="13">
        <v>0</v>
      </c>
      <c r="AT34" s="18">
        <v>0</v>
      </c>
      <c r="AU34" s="18">
        <v>0</v>
      </c>
      <c r="AV34" s="13">
        <v>0</v>
      </c>
      <c r="AW34" s="18">
        <v>0</v>
      </c>
      <c r="AX34" s="18">
        <v>0</v>
      </c>
      <c r="AY34" s="13">
        <v>0</v>
      </c>
      <c r="AZ34" s="18">
        <v>0</v>
      </c>
      <c r="BA34" s="18">
        <v>0</v>
      </c>
      <c r="BB34" s="15">
        <v>0</v>
      </c>
      <c r="BC34" s="18">
        <v>0</v>
      </c>
      <c r="BD34" s="18"/>
      <c r="BE34" s="18"/>
      <c r="BF34" s="18">
        <v>0</v>
      </c>
      <c r="BG34" s="15">
        <v>0</v>
      </c>
      <c r="BH34" s="18">
        <v>0</v>
      </c>
      <c r="BI34" s="18"/>
      <c r="BJ34" s="18">
        <v>0</v>
      </c>
      <c r="BK34" s="13"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v>0</v>
      </c>
      <c r="CG34" s="18">
        <v>0</v>
      </c>
      <c r="CH34" s="18">
        <v>0</v>
      </c>
      <c r="CI34" s="13">
        <v>0</v>
      </c>
      <c r="CJ34" s="18">
        <v>0</v>
      </c>
      <c r="CK34" s="18">
        <v>0</v>
      </c>
      <c r="CL34" s="13">
        <v>0</v>
      </c>
      <c r="CM34" s="18">
        <v>0</v>
      </c>
      <c r="CN34" s="18">
        <v>0</v>
      </c>
      <c r="CO34" s="13">
        <v>0</v>
      </c>
      <c r="CP34" s="18">
        <v>0</v>
      </c>
      <c r="CQ34" s="18">
        <v>0</v>
      </c>
      <c r="CR34" s="13">
        <v>209</v>
      </c>
      <c r="CS34" s="18">
        <v>167</v>
      </c>
      <c r="CT34" s="18">
        <v>42</v>
      </c>
      <c r="CU34" s="18">
        <v>0</v>
      </c>
      <c r="CV34" s="20"/>
      <c r="CW34" s="17">
        <v>1120</v>
      </c>
      <c r="CX34" s="13">
        <v>824</v>
      </c>
      <c r="CY34" s="13">
        <v>296</v>
      </c>
    </row>
    <row r="35" spans="1:103" ht="31.5" x14ac:dyDescent="0.25">
      <c r="A35" s="12" t="s">
        <v>132</v>
      </c>
      <c r="B35" s="13">
        <v>91</v>
      </c>
      <c r="C35" s="18">
        <v>91</v>
      </c>
      <c r="D35" s="18"/>
      <c r="E35" s="18">
        <v>0</v>
      </c>
      <c r="F35" s="13">
        <v>0</v>
      </c>
      <c r="G35" s="18">
        <v>0</v>
      </c>
      <c r="H35" s="18">
        <v>0</v>
      </c>
      <c r="I35" s="13">
        <v>0</v>
      </c>
      <c r="J35" s="18">
        <v>0</v>
      </c>
      <c r="K35" s="18">
        <v>0</v>
      </c>
      <c r="L35" s="13">
        <v>0</v>
      </c>
      <c r="M35" s="18">
        <v>0</v>
      </c>
      <c r="N35" s="18">
        <v>0</v>
      </c>
      <c r="O35" s="13">
        <v>0</v>
      </c>
      <c r="P35" s="18">
        <v>0</v>
      </c>
      <c r="Q35" s="18">
        <v>0</v>
      </c>
      <c r="R35" s="13">
        <v>0</v>
      </c>
      <c r="S35" s="18">
        <v>0</v>
      </c>
      <c r="T35" s="18">
        <v>0</v>
      </c>
      <c r="U35" s="13">
        <v>0</v>
      </c>
      <c r="V35" s="18">
        <v>0</v>
      </c>
      <c r="W35" s="18">
        <v>0</v>
      </c>
      <c r="X35" s="13"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v>352</v>
      </c>
      <c r="AE35" s="18">
        <v>347</v>
      </c>
      <c r="AF35" s="18">
        <v>5</v>
      </c>
      <c r="AG35" s="13">
        <v>0</v>
      </c>
      <c r="AH35" s="18">
        <v>0</v>
      </c>
      <c r="AI35" s="18">
        <v>0</v>
      </c>
      <c r="AJ35" s="13">
        <v>0</v>
      </c>
      <c r="AK35" s="18">
        <v>0</v>
      </c>
      <c r="AL35" s="18">
        <v>0</v>
      </c>
      <c r="AM35" s="13">
        <v>0</v>
      </c>
      <c r="AN35" s="18">
        <v>0</v>
      </c>
      <c r="AO35" s="18">
        <v>0</v>
      </c>
      <c r="AP35" s="13">
        <v>0</v>
      </c>
      <c r="AQ35" s="18">
        <v>0</v>
      </c>
      <c r="AR35" s="18">
        <v>0</v>
      </c>
      <c r="AS35" s="13">
        <v>0</v>
      </c>
      <c r="AT35" s="18">
        <v>0</v>
      </c>
      <c r="AU35" s="18">
        <v>0</v>
      </c>
      <c r="AV35" s="13">
        <v>0</v>
      </c>
      <c r="AW35" s="18">
        <v>0</v>
      </c>
      <c r="AX35" s="18">
        <v>0</v>
      </c>
      <c r="AY35" s="13">
        <v>0</v>
      </c>
      <c r="AZ35" s="18">
        <v>0</v>
      </c>
      <c r="BA35" s="18">
        <v>0</v>
      </c>
      <c r="BB35" s="15">
        <v>0</v>
      </c>
      <c r="BC35" s="18">
        <v>0</v>
      </c>
      <c r="BD35" s="18"/>
      <c r="BE35" s="18"/>
      <c r="BF35" s="18">
        <v>0</v>
      </c>
      <c r="BG35" s="15">
        <v>0</v>
      </c>
      <c r="BH35" s="18">
        <v>0</v>
      </c>
      <c r="BI35" s="18"/>
      <c r="BJ35" s="18">
        <v>0</v>
      </c>
      <c r="BK35" s="13"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v>919</v>
      </c>
      <c r="BZ35" s="18"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v>0</v>
      </c>
      <c r="CG35" s="18">
        <v>0</v>
      </c>
      <c r="CH35" s="18">
        <v>0</v>
      </c>
      <c r="CI35" s="13">
        <v>0</v>
      </c>
      <c r="CJ35" s="18">
        <v>0</v>
      </c>
      <c r="CK35" s="18">
        <v>0</v>
      </c>
      <c r="CL35" s="13">
        <v>726</v>
      </c>
      <c r="CM35" s="18">
        <v>726</v>
      </c>
      <c r="CN35" s="18">
        <v>0</v>
      </c>
      <c r="CO35" s="13">
        <v>0</v>
      </c>
      <c r="CP35" s="18">
        <v>0</v>
      </c>
      <c r="CQ35" s="18">
        <v>0</v>
      </c>
      <c r="CR35" s="13">
        <v>868</v>
      </c>
      <c r="CS35" s="18">
        <v>293</v>
      </c>
      <c r="CT35" s="18">
        <v>575</v>
      </c>
      <c r="CU35" s="18">
        <v>0</v>
      </c>
      <c r="CV35" s="20"/>
      <c r="CW35" s="17">
        <v>5082</v>
      </c>
      <c r="CX35" s="13">
        <v>4030</v>
      </c>
      <c r="CY35" s="13">
        <v>1052</v>
      </c>
    </row>
    <row r="36" spans="1:103" ht="31.5" x14ac:dyDescent="0.25">
      <c r="A36" s="12" t="s">
        <v>133</v>
      </c>
      <c r="B36" s="13">
        <v>0</v>
      </c>
      <c r="C36" s="18">
        <v>0</v>
      </c>
      <c r="D36" s="18"/>
      <c r="E36" s="18">
        <v>0</v>
      </c>
      <c r="F36" s="13">
        <v>0</v>
      </c>
      <c r="G36" s="18">
        <v>0</v>
      </c>
      <c r="H36" s="18">
        <v>0</v>
      </c>
      <c r="I36" s="13">
        <v>0</v>
      </c>
      <c r="J36" s="18">
        <v>0</v>
      </c>
      <c r="K36" s="18">
        <v>0</v>
      </c>
      <c r="L36" s="13">
        <v>0</v>
      </c>
      <c r="M36" s="18">
        <v>0</v>
      </c>
      <c r="N36" s="18">
        <v>0</v>
      </c>
      <c r="O36" s="13">
        <v>0</v>
      </c>
      <c r="P36" s="18">
        <v>0</v>
      </c>
      <c r="Q36" s="18">
        <v>0</v>
      </c>
      <c r="R36" s="13">
        <v>0</v>
      </c>
      <c r="S36" s="18">
        <v>0</v>
      </c>
      <c r="T36" s="18">
        <v>0</v>
      </c>
      <c r="U36" s="13">
        <v>0</v>
      </c>
      <c r="V36" s="18">
        <v>0</v>
      </c>
      <c r="W36" s="18">
        <v>0</v>
      </c>
      <c r="X36" s="13"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v>0</v>
      </c>
      <c r="AE36" s="18">
        <v>0</v>
      </c>
      <c r="AF36" s="18">
        <v>0</v>
      </c>
      <c r="AG36" s="13">
        <v>0</v>
      </c>
      <c r="AH36" s="18">
        <v>0</v>
      </c>
      <c r="AI36" s="18">
        <v>0</v>
      </c>
      <c r="AJ36" s="13">
        <v>0</v>
      </c>
      <c r="AK36" s="18">
        <v>0</v>
      </c>
      <c r="AL36" s="18">
        <v>0</v>
      </c>
      <c r="AM36" s="13">
        <v>0</v>
      </c>
      <c r="AN36" s="18">
        <v>0</v>
      </c>
      <c r="AO36" s="18">
        <v>0</v>
      </c>
      <c r="AP36" s="13">
        <v>0</v>
      </c>
      <c r="AQ36" s="18">
        <v>0</v>
      </c>
      <c r="AR36" s="18">
        <v>0</v>
      </c>
      <c r="AS36" s="13">
        <v>0</v>
      </c>
      <c r="AT36" s="18">
        <v>0</v>
      </c>
      <c r="AU36" s="18">
        <v>0</v>
      </c>
      <c r="AV36" s="13">
        <v>0</v>
      </c>
      <c r="AW36" s="18">
        <v>0</v>
      </c>
      <c r="AX36" s="18">
        <v>0</v>
      </c>
      <c r="AY36" s="13">
        <v>0</v>
      </c>
      <c r="AZ36" s="18">
        <v>0</v>
      </c>
      <c r="BA36" s="18">
        <v>0</v>
      </c>
      <c r="BB36" s="15">
        <v>0</v>
      </c>
      <c r="BC36" s="18">
        <v>0</v>
      </c>
      <c r="BD36" s="18"/>
      <c r="BE36" s="18"/>
      <c r="BF36" s="18">
        <v>0</v>
      </c>
      <c r="BG36" s="15">
        <v>0</v>
      </c>
      <c r="BH36" s="18">
        <v>0</v>
      </c>
      <c r="BI36" s="18"/>
      <c r="BJ36" s="18">
        <v>0</v>
      </c>
      <c r="BK36" s="13"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v>0</v>
      </c>
      <c r="CG36" s="18">
        <v>0</v>
      </c>
      <c r="CH36" s="18">
        <v>0</v>
      </c>
      <c r="CI36" s="13">
        <v>0</v>
      </c>
      <c r="CJ36" s="18">
        <v>0</v>
      </c>
      <c r="CK36" s="18">
        <v>0</v>
      </c>
      <c r="CL36" s="13">
        <v>0</v>
      </c>
      <c r="CM36" s="18">
        <v>0</v>
      </c>
      <c r="CN36" s="18">
        <v>0</v>
      </c>
      <c r="CO36" s="13">
        <v>0</v>
      </c>
      <c r="CP36" s="18">
        <v>0</v>
      </c>
      <c r="CQ36" s="18">
        <v>0</v>
      </c>
      <c r="CR36" s="13">
        <v>271</v>
      </c>
      <c r="CS36" s="18">
        <v>0</v>
      </c>
      <c r="CT36" s="18">
        <v>271</v>
      </c>
      <c r="CU36" s="18">
        <v>0</v>
      </c>
      <c r="CV36" s="20"/>
      <c r="CW36" s="17">
        <v>1090</v>
      </c>
      <c r="CX36" s="13">
        <v>713</v>
      </c>
      <c r="CY36" s="13">
        <v>377</v>
      </c>
    </row>
    <row r="37" spans="1:103" ht="31.5" x14ac:dyDescent="0.25">
      <c r="A37" s="12" t="s">
        <v>134</v>
      </c>
      <c r="B37" s="13">
        <v>0</v>
      </c>
      <c r="C37" s="18">
        <v>0</v>
      </c>
      <c r="D37" s="18"/>
      <c r="E37" s="18">
        <v>0</v>
      </c>
      <c r="F37" s="13">
        <v>0</v>
      </c>
      <c r="G37" s="18">
        <v>0</v>
      </c>
      <c r="H37" s="18">
        <v>0</v>
      </c>
      <c r="I37" s="13">
        <v>0</v>
      </c>
      <c r="J37" s="18">
        <v>0</v>
      </c>
      <c r="K37" s="18">
        <v>0</v>
      </c>
      <c r="L37" s="13">
        <v>0</v>
      </c>
      <c r="M37" s="18">
        <v>0</v>
      </c>
      <c r="N37" s="18">
        <v>0</v>
      </c>
      <c r="O37" s="13">
        <v>0</v>
      </c>
      <c r="P37" s="18">
        <v>0</v>
      </c>
      <c r="Q37" s="18">
        <v>0</v>
      </c>
      <c r="R37" s="13">
        <v>0</v>
      </c>
      <c r="S37" s="18">
        <v>0</v>
      </c>
      <c r="T37" s="18">
        <v>0</v>
      </c>
      <c r="U37" s="13">
        <v>0</v>
      </c>
      <c r="V37" s="18">
        <v>0</v>
      </c>
      <c r="W37" s="18">
        <v>0</v>
      </c>
      <c r="X37" s="13"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v>0</v>
      </c>
      <c r="AE37" s="18">
        <v>0</v>
      </c>
      <c r="AF37" s="18">
        <v>0</v>
      </c>
      <c r="AG37" s="13">
        <v>0</v>
      </c>
      <c r="AH37" s="18">
        <v>0</v>
      </c>
      <c r="AI37" s="18">
        <v>0</v>
      </c>
      <c r="AJ37" s="13">
        <v>0</v>
      </c>
      <c r="AK37" s="18">
        <v>0</v>
      </c>
      <c r="AL37" s="18">
        <v>0</v>
      </c>
      <c r="AM37" s="13">
        <v>0</v>
      </c>
      <c r="AN37" s="18">
        <v>0</v>
      </c>
      <c r="AO37" s="18">
        <v>0</v>
      </c>
      <c r="AP37" s="13">
        <v>0</v>
      </c>
      <c r="AQ37" s="18">
        <v>0</v>
      </c>
      <c r="AR37" s="18">
        <v>0</v>
      </c>
      <c r="AS37" s="13">
        <v>0</v>
      </c>
      <c r="AT37" s="18">
        <v>0</v>
      </c>
      <c r="AU37" s="18">
        <v>0</v>
      </c>
      <c r="AV37" s="13">
        <v>0</v>
      </c>
      <c r="AW37" s="18">
        <v>0</v>
      </c>
      <c r="AX37" s="18">
        <v>0</v>
      </c>
      <c r="AY37" s="13">
        <v>0</v>
      </c>
      <c r="AZ37" s="18">
        <v>0</v>
      </c>
      <c r="BA37" s="18">
        <v>0</v>
      </c>
      <c r="BB37" s="15">
        <v>0</v>
      </c>
      <c r="BC37" s="18">
        <v>0</v>
      </c>
      <c r="BD37" s="18"/>
      <c r="BE37" s="18"/>
      <c r="BF37" s="18">
        <v>0</v>
      </c>
      <c r="BG37" s="15">
        <v>0</v>
      </c>
      <c r="BH37" s="18">
        <v>0</v>
      </c>
      <c r="BI37" s="18"/>
      <c r="BJ37" s="18">
        <v>0</v>
      </c>
      <c r="BK37" s="13"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v>0</v>
      </c>
      <c r="CG37" s="18">
        <v>0</v>
      </c>
      <c r="CH37" s="18">
        <v>0</v>
      </c>
      <c r="CI37" s="13">
        <v>0</v>
      </c>
      <c r="CJ37" s="18">
        <v>0</v>
      </c>
      <c r="CK37" s="18">
        <v>0</v>
      </c>
      <c r="CL37" s="13">
        <v>0</v>
      </c>
      <c r="CM37" s="18">
        <v>0</v>
      </c>
      <c r="CN37" s="18">
        <v>0</v>
      </c>
      <c r="CO37" s="13">
        <v>0</v>
      </c>
      <c r="CP37" s="18">
        <v>0</v>
      </c>
      <c r="CQ37" s="18">
        <v>0</v>
      </c>
      <c r="CR37" s="13">
        <v>0</v>
      </c>
      <c r="CS37" s="18">
        <v>0</v>
      </c>
      <c r="CT37" s="18">
        <v>0</v>
      </c>
      <c r="CU37" s="18">
        <v>0</v>
      </c>
      <c r="CV37" s="20"/>
      <c r="CW37" s="17">
        <v>893</v>
      </c>
      <c r="CX37" s="13">
        <v>823</v>
      </c>
      <c r="CY37" s="13">
        <v>70</v>
      </c>
    </row>
    <row r="38" spans="1:103" ht="31.5" x14ac:dyDescent="0.25">
      <c r="A38" s="12" t="s">
        <v>135</v>
      </c>
      <c r="B38" s="13">
        <v>0</v>
      </c>
      <c r="C38" s="18">
        <v>0</v>
      </c>
      <c r="D38" s="18"/>
      <c r="E38" s="18">
        <v>0</v>
      </c>
      <c r="F38" s="13">
        <v>0</v>
      </c>
      <c r="G38" s="18">
        <v>0</v>
      </c>
      <c r="H38" s="18">
        <v>0</v>
      </c>
      <c r="I38" s="13">
        <v>0</v>
      </c>
      <c r="J38" s="18">
        <v>0</v>
      </c>
      <c r="K38" s="18">
        <v>0</v>
      </c>
      <c r="L38" s="13">
        <v>0</v>
      </c>
      <c r="M38" s="18">
        <v>0</v>
      </c>
      <c r="N38" s="18">
        <v>0</v>
      </c>
      <c r="O38" s="13">
        <v>0</v>
      </c>
      <c r="P38" s="18">
        <v>0</v>
      </c>
      <c r="Q38" s="18">
        <v>0</v>
      </c>
      <c r="R38" s="13">
        <v>0</v>
      </c>
      <c r="S38" s="18">
        <v>0</v>
      </c>
      <c r="T38" s="18">
        <v>0</v>
      </c>
      <c r="U38" s="13">
        <v>0</v>
      </c>
      <c r="V38" s="18">
        <v>0</v>
      </c>
      <c r="W38" s="18">
        <v>0</v>
      </c>
      <c r="X38" s="13"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v>0</v>
      </c>
      <c r="AE38" s="18">
        <v>0</v>
      </c>
      <c r="AF38" s="18">
        <v>0</v>
      </c>
      <c r="AG38" s="13">
        <v>0</v>
      </c>
      <c r="AH38" s="18">
        <v>0</v>
      </c>
      <c r="AI38" s="18">
        <v>0</v>
      </c>
      <c r="AJ38" s="13">
        <v>0</v>
      </c>
      <c r="AK38" s="18">
        <v>0</v>
      </c>
      <c r="AL38" s="18">
        <v>0</v>
      </c>
      <c r="AM38" s="13">
        <v>0</v>
      </c>
      <c r="AN38" s="18">
        <v>0</v>
      </c>
      <c r="AO38" s="18">
        <v>0</v>
      </c>
      <c r="AP38" s="13">
        <v>0</v>
      </c>
      <c r="AQ38" s="18">
        <v>0</v>
      </c>
      <c r="AR38" s="18">
        <v>0</v>
      </c>
      <c r="AS38" s="13">
        <v>0</v>
      </c>
      <c r="AT38" s="18">
        <v>0</v>
      </c>
      <c r="AU38" s="18">
        <v>0</v>
      </c>
      <c r="AV38" s="13">
        <v>0</v>
      </c>
      <c r="AW38" s="18">
        <v>0</v>
      </c>
      <c r="AX38" s="18">
        <v>0</v>
      </c>
      <c r="AY38" s="13">
        <v>0</v>
      </c>
      <c r="AZ38" s="18">
        <v>0</v>
      </c>
      <c r="BA38" s="18">
        <v>0</v>
      </c>
      <c r="BB38" s="15">
        <v>0</v>
      </c>
      <c r="BC38" s="18">
        <v>0</v>
      </c>
      <c r="BD38" s="18"/>
      <c r="BE38" s="18"/>
      <c r="BF38" s="18">
        <v>0</v>
      </c>
      <c r="BG38" s="15">
        <v>0</v>
      </c>
      <c r="BH38" s="18">
        <v>0</v>
      </c>
      <c r="BI38" s="18"/>
      <c r="BJ38" s="18">
        <v>0</v>
      </c>
      <c r="BK38" s="13"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v>0</v>
      </c>
      <c r="CG38" s="18">
        <v>0</v>
      </c>
      <c r="CH38" s="18">
        <v>0</v>
      </c>
      <c r="CI38" s="13">
        <v>0</v>
      </c>
      <c r="CJ38" s="18">
        <v>0</v>
      </c>
      <c r="CK38" s="18">
        <v>0</v>
      </c>
      <c r="CL38" s="13">
        <v>486</v>
      </c>
      <c r="CM38" s="18">
        <v>486</v>
      </c>
      <c r="CN38" s="18">
        <v>0</v>
      </c>
      <c r="CO38" s="13">
        <v>0</v>
      </c>
      <c r="CP38" s="18">
        <v>0</v>
      </c>
      <c r="CQ38" s="18">
        <v>0</v>
      </c>
      <c r="CR38" s="13">
        <v>793</v>
      </c>
      <c r="CS38" s="18">
        <v>403</v>
      </c>
      <c r="CT38" s="18">
        <v>390</v>
      </c>
      <c r="CU38" s="18">
        <v>0</v>
      </c>
      <c r="CV38" s="20"/>
      <c r="CW38" s="17">
        <v>3937</v>
      </c>
      <c r="CX38" s="13">
        <v>3198</v>
      </c>
      <c r="CY38" s="13">
        <v>739</v>
      </c>
    </row>
    <row r="39" spans="1:103" ht="31.5" x14ac:dyDescent="0.25">
      <c r="A39" s="12" t="s">
        <v>136</v>
      </c>
      <c r="B39" s="13">
        <v>0</v>
      </c>
      <c r="C39" s="18">
        <v>0</v>
      </c>
      <c r="D39" s="18"/>
      <c r="E39" s="18">
        <v>0</v>
      </c>
      <c r="F39" s="13">
        <v>0</v>
      </c>
      <c r="G39" s="18">
        <v>0</v>
      </c>
      <c r="H39" s="18">
        <v>0</v>
      </c>
      <c r="I39" s="13">
        <v>0</v>
      </c>
      <c r="J39" s="18">
        <v>0</v>
      </c>
      <c r="K39" s="18">
        <v>0</v>
      </c>
      <c r="L39" s="13">
        <v>0</v>
      </c>
      <c r="M39" s="18">
        <v>0</v>
      </c>
      <c r="N39" s="18">
        <v>0</v>
      </c>
      <c r="O39" s="13">
        <v>0</v>
      </c>
      <c r="P39" s="18">
        <v>0</v>
      </c>
      <c r="Q39" s="18">
        <v>0</v>
      </c>
      <c r="R39" s="13">
        <v>0</v>
      </c>
      <c r="S39" s="18">
        <v>0</v>
      </c>
      <c r="T39" s="18">
        <v>0</v>
      </c>
      <c r="U39" s="13">
        <v>0</v>
      </c>
      <c r="V39" s="18">
        <v>0</v>
      </c>
      <c r="W39" s="18">
        <v>0</v>
      </c>
      <c r="X39" s="13"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v>0</v>
      </c>
      <c r="AE39" s="18">
        <v>0</v>
      </c>
      <c r="AF39" s="18">
        <v>0</v>
      </c>
      <c r="AG39" s="13">
        <v>0</v>
      </c>
      <c r="AH39" s="18">
        <v>0</v>
      </c>
      <c r="AI39" s="18">
        <v>0</v>
      </c>
      <c r="AJ39" s="13">
        <v>0</v>
      </c>
      <c r="AK39" s="18">
        <v>0</v>
      </c>
      <c r="AL39" s="18">
        <v>0</v>
      </c>
      <c r="AM39" s="13">
        <v>0</v>
      </c>
      <c r="AN39" s="18">
        <v>0</v>
      </c>
      <c r="AO39" s="18">
        <v>0</v>
      </c>
      <c r="AP39" s="13">
        <v>0</v>
      </c>
      <c r="AQ39" s="18">
        <v>0</v>
      </c>
      <c r="AR39" s="18">
        <v>0</v>
      </c>
      <c r="AS39" s="13">
        <v>0</v>
      </c>
      <c r="AT39" s="18">
        <v>0</v>
      </c>
      <c r="AU39" s="18">
        <v>0</v>
      </c>
      <c r="AV39" s="13">
        <v>0</v>
      </c>
      <c r="AW39" s="18">
        <v>0</v>
      </c>
      <c r="AX39" s="18">
        <v>0</v>
      </c>
      <c r="AY39" s="13">
        <v>0</v>
      </c>
      <c r="AZ39" s="18">
        <v>0</v>
      </c>
      <c r="BA39" s="18">
        <v>0</v>
      </c>
      <c r="BB39" s="15">
        <v>0</v>
      </c>
      <c r="BC39" s="18">
        <v>0</v>
      </c>
      <c r="BD39" s="18"/>
      <c r="BE39" s="18"/>
      <c r="BF39" s="18">
        <v>0</v>
      </c>
      <c r="BG39" s="15">
        <v>0</v>
      </c>
      <c r="BH39" s="18">
        <v>0</v>
      </c>
      <c r="BI39" s="18"/>
      <c r="BJ39" s="18">
        <v>0</v>
      </c>
      <c r="BK39" s="13"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v>0</v>
      </c>
      <c r="CG39" s="18">
        <v>0</v>
      </c>
      <c r="CH39" s="18">
        <v>0</v>
      </c>
      <c r="CI39" s="13">
        <v>0</v>
      </c>
      <c r="CJ39" s="18">
        <v>0</v>
      </c>
      <c r="CK39" s="18">
        <v>0</v>
      </c>
      <c r="CL39" s="13">
        <v>0</v>
      </c>
      <c r="CM39" s="18">
        <v>0</v>
      </c>
      <c r="CN39" s="18">
        <v>0</v>
      </c>
      <c r="CO39" s="13">
        <v>0</v>
      </c>
      <c r="CP39" s="18">
        <v>0</v>
      </c>
      <c r="CQ39" s="18">
        <v>0</v>
      </c>
      <c r="CR39" s="13">
        <v>255</v>
      </c>
      <c r="CS39" s="18">
        <v>110</v>
      </c>
      <c r="CT39" s="18">
        <v>145</v>
      </c>
      <c r="CU39" s="18">
        <v>0</v>
      </c>
      <c r="CV39" s="20"/>
      <c r="CW39" s="17">
        <v>1735</v>
      </c>
      <c r="CX39" s="13">
        <v>1240</v>
      </c>
      <c r="CY39" s="13">
        <v>495</v>
      </c>
    </row>
    <row r="40" spans="1:103" ht="31.5" x14ac:dyDescent="0.25">
      <c r="A40" s="12" t="s">
        <v>137</v>
      </c>
      <c r="B40" s="13">
        <v>0</v>
      </c>
      <c r="C40" s="18"/>
      <c r="D40" s="18"/>
      <c r="E40" s="18"/>
      <c r="F40" s="13">
        <v>0</v>
      </c>
      <c r="G40" s="18"/>
      <c r="H40" s="18"/>
      <c r="I40" s="13">
        <v>0</v>
      </c>
      <c r="J40" s="18"/>
      <c r="K40" s="18"/>
      <c r="L40" s="13">
        <v>0</v>
      </c>
      <c r="M40" s="18"/>
      <c r="N40" s="18"/>
      <c r="O40" s="13">
        <v>0</v>
      </c>
      <c r="P40" s="18"/>
      <c r="Q40" s="18"/>
      <c r="R40" s="13">
        <v>0</v>
      </c>
      <c r="S40" s="18"/>
      <c r="T40" s="18"/>
      <c r="U40" s="13">
        <v>0</v>
      </c>
      <c r="V40" s="18"/>
      <c r="W40" s="18"/>
      <c r="X40" s="13">
        <v>0</v>
      </c>
      <c r="Y40" s="18"/>
      <c r="Z40" s="18"/>
      <c r="AA40" s="18"/>
      <c r="AB40" s="18">
        <v>801</v>
      </c>
      <c r="AC40" s="18">
        <v>0</v>
      </c>
      <c r="AD40" s="13">
        <v>0</v>
      </c>
      <c r="AE40" s="18">
        <v>0</v>
      </c>
      <c r="AF40" s="18">
        <v>0</v>
      </c>
      <c r="AG40" s="13">
        <v>0</v>
      </c>
      <c r="AH40" s="18">
        <v>0</v>
      </c>
      <c r="AI40" s="18">
        <v>0</v>
      </c>
      <c r="AJ40" s="13">
        <v>0</v>
      </c>
      <c r="AK40" s="18">
        <v>0</v>
      </c>
      <c r="AL40" s="18">
        <v>0</v>
      </c>
      <c r="AM40" s="13">
        <v>0</v>
      </c>
      <c r="AN40" s="18">
        <v>0</v>
      </c>
      <c r="AO40" s="18">
        <v>0</v>
      </c>
      <c r="AP40" s="13">
        <v>0</v>
      </c>
      <c r="AQ40" s="18">
        <v>0</v>
      </c>
      <c r="AR40" s="18">
        <v>0</v>
      </c>
      <c r="AS40" s="13">
        <v>0</v>
      </c>
      <c r="AT40" s="18">
        <v>0</v>
      </c>
      <c r="AU40" s="18">
        <v>0</v>
      </c>
      <c r="AV40" s="13">
        <v>0</v>
      </c>
      <c r="AW40" s="18">
        <v>0</v>
      </c>
      <c r="AX40" s="18">
        <v>0</v>
      </c>
      <c r="AY40" s="13">
        <v>0</v>
      </c>
      <c r="AZ40" s="18">
        <v>0</v>
      </c>
      <c r="BA40" s="18">
        <v>0</v>
      </c>
      <c r="BB40" s="15">
        <v>0</v>
      </c>
      <c r="BC40" s="18">
        <v>0</v>
      </c>
      <c r="BD40" s="18"/>
      <c r="BE40" s="18"/>
      <c r="BF40" s="18">
        <v>0</v>
      </c>
      <c r="BG40" s="15">
        <v>0</v>
      </c>
      <c r="BH40" s="18">
        <v>0</v>
      </c>
      <c r="BI40" s="18"/>
      <c r="BJ40" s="18">
        <v>0</v>
      </c>
      <c r="BK40" s="13"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v>0</v>
      </c>
      <c r="CG40" s="18">
        <v>0</v>
      </c>
      <c r="CH40" s="18">
        <v>0</v>
      </c>
      <c r="CI40" s="13">
        <v>0</v>
      </c>
      <c r="CJ40" s="18">
        <v>0</v>
      </c>
      <c r="CK40" s="18">
        <v>0</v>
      </c>
      <c r="CL40" s="13">
        <v>0</v>
      </c>
      <c r="CM40" s="18">
        <v>0</v>
      </c>
      <c r="CN40" s="18">
        <v>0</v>
      </c>
      <c r="CO40" s="13">
        <v>0</v>
      </c>
      <c r="CP40" s="18">
        <v>0</v>
      </c>
      <c r="CQ40" s="18">
        <v>0</v>
      </c>
      <c r="CR40" s="13">
        <v>0</v>
      </c>
      <c r="CS40" s="18">
        <v>0</v>
      </c>
      <c r="CT40" s="18">
        <v>0</v>
      </c>
      <c r="CU40" s="18">
        <v>0</v>
      </c>
      <c r="CV40" s="20"/>
      <c r="CW40" s="17">
        <v>801</v>
      </c>
      <c r="CX40" s="13">
        <v>801</v>
      </c>
      <c r="CY40" s="13">
        <v>0</v>
      </c>
    </row>
    <row r="41" spans="1:103" ht="47.25" x14ac:dyDescent="0.25">
      <c r="A41" s="12" t="s">
        <v>138</v>
      </c>
      <c r="B41" s="13">
        <v>0</v>
      </c>
      <c r="C41" s="18">
        <v>0</v>
      </c>
      <c r="D41" s="18"/>
      <c r="E41" s="18">
        <v>0</v>
      </c>
      <c r="F41" s="13">
        <v>0</v>
      </c>
      <c r="G41" s="18">
        <v>0</v>
      </c>
      <c r="H41" s="18">
        <v>0</v>
      </c>
      <c r="I41" s="13">
        <v>0</v>
      </c>
      <c r="J41" s="18">
        <v>0</v>
      </c>
      <c r="K41" s="18">
        <v>0</v>
      </c>
      <c r="L41" s="13">
        <v>0</v>
      </c>
      <c r="M41" s="18">
        <v>0</v>
      </c>
      <c r="N41" s="18">
        <v>0</v>
      </c>
      <c r="O41" s="13">
        <v>0</v>
      </c>
      <c r="P41" s="18">
        <v>0</v>
      </c>
      <c r="Q41" s="18">
        <v>0</v>
      </c>
      <c r="R41" s="13">
        <v>0</v>
      </c>
      <c r="S41" s="18">
        <v>0</v>
      </c>
      <c r="T41" s="18">
        <v>0</v>
      </c>
      <c r="U41" s="13">
        <v>0</v>
      </c>
      <c r="V41" s="18">
        <v>0</v>
      </c>
      <c r="W41" s="18">
        <v>0</v>
      </c>
      <c r="X41" s="13"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v>0</v>
      </c>
      <c r="AE41" s="18">
        <v>0</v>
      </c>
      <c r="AF41" s="18">
        <v>0</v>
      </c>
      <c r="AG41" s="13">
        <v>0</v>
      </c>
      <c r="AH41" s="18">
        <v>0</v>
      </c>
      <c r="AI41" s="18">
        <v>0</v>
      </c>
      <c r="AJ41" s="13">
        <v>0</v>
      </c>
      <c r="AK41" s="18">
        <v>0</v>
      </c>
      <c r="AL41" s="18">
        <v>0</v>
      </c>
      <c r="AM41" s="13">
        <v>0</v>
      </c>
      <c r="AN41" s="18">
        <v>0</v>
      </c>
      <c r="AO41" s="18">
        <v>0</v>
      </c>
      <c r="AP41" s="13">
        <v>0</v>
      </c>
      <c r="AQ41" s="18">
        <v>0</v>
      </c>
      <c r="AR41" s="18">
        <v>0</v>
      </c>
      <c r="AS41" s="13">
        <v>0</v>
      </c>
      <c r="AT41" s="18">
        <v>0</v>
      </c>
      <c r="AU41" s="18">
        <v>0</v>
      </c>
      <c r="AV41" s="13">
        <v>0</v>
      </c>
      <c r="AW41" s="18">
        <v>0</v>
      </c>
      <c r="AX41" s="18">
        <v>0</v>
      </c>
      <c r="AY41" s="13">
        <v>0</v>
      </c>
      <c r="AZ41" s="18">
        <v>0</v>
      </c>
      <c r="BA41" s="18">
        <v>0</v>
      </c>
      <c r="BB41" s="15">
        <v>0</v>
      </c>
      <c r="BC41" s="18">
        <v>0</v>
      </c>
      <c r="BD41" s="18"/>
      <c r="BE41" s="18"/>
      <c r="BF41" s="18">
        <v>0</v>
      </c>
      <c r="BG41" s="15">
        <v>0</v>
      </c>
      <c r="BH41" s="18">
        <v>0</v>
      </c>
      <c r="BI41" s="18"/>
      <c r="BJ41" s="18">
        <v>0</v>
      </c>
      <c r="BK41" s="13"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v>56</v>
      </c>
      <c r="BZ41" s="18">
        <v>29</v>
      </c>
      <c r="CA41" s="18">
        <v>0</v>
      </c>
      <c r="CB41" s="18">
        <v>0</v>
      </c>
      <c r="CC41" s="18">
        <v>0</v>
      </c>
      <c r="CD41" s="18">
        <v>27</v>
      </c>
      <c r="CE41" s="18">
        <v>0</v>
      </c>
      <c r="CF41" s="13">
        <v>0</v>
      </c>
      <c r="CG41" s="18">
        <v>0</v>
      </c>
      <c r="CH41" s="18">
        <v>0</v>
      </c>
      <c r="CI41" s="13">
        <v>0</v>
      </c>
      <c r="CJ41" s="18">
        <v>0</v>
      </c>
      <c r="CK41" s="18">
        <v>0</v>
      </c>
      <c r="CL41" s="13">
        <v>0</v>
      </c>
      <c r="CM41" s="18">
        <v>0</v>
      </c>
      <c r="CN41" s="18">
        <v>0</v>
      </c>
      <c r="CO41" s="13">
        <v>0</v>
      </c>
      <c r="CP41" s="18">
        <v>0</v>
      </c>
      <c r="CQ41" s="18">
        <v>0</v>
      </c>
      <c r="CR41" s="13">
        <v>0</v>
      </c>
      <c r="CS41" s="18">
        <v>0</v>
      </c>
      <c r="CT41" s="18">
        <v>0</v>
      </c>
      <c r="CU41" s="18">
        <v>0</v>
      </c>
      <c r="CV41" s="20"/>
      <c r="CW41" s="17">
        <v>504</v>
      </c>
      <c r="CX41" s="13">
        <v>317</v>
      </c>
      <c r="CY41" s="13">
        <v>187</v>
      </c>
    </row>
    <row r="42" spans="1:103" ht="31.5" x14ac:dyDescent="0.25">
      <c r="A42" s="12" t="s">
        <v>139</v>
      </c>
      <c r="B42" s="13">
        <v>0</v>
      </c>
      <c r="C42" s="18"/>
      <c r="D42" s="18"/>
      <c r="E42" s="18"/>
      <c r="F42" s="13">
        <v>0</v>
      </c>
      <c r="G42" s="18"/>
      <c r="H42" s="18"/>
      <c r="I42" s="13">
        <v>0</v>
      </c>
      <c r="J42" s="18"/>
      <c r="K42" s="18"/>
      <c r="L42" s="13">
        <v>0</v>
      </c>
      <c r="M42" s="18"/>
      <c r="N42" s="18"/>
      <c r="O42" s="13">
        <v>0</v>
      </c>
      <c r="P42" s="18"/>
      <c r="Q42" s="18"/>
      <c r="R42" s="13">
        <v>0</v>
      </c>
      <c r="S42" s="18"/>
      <c r="T42" s="18"/>
      <c r="U42" s="13">
        <v>0</v>
      </c>
      <c r="V42" s="18"/>
      <c r="W42" s="18"/>
      <c r="X42" s="13"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v>0</v>
      </c>
      <c r="AE42" s="18">
        <v>0</v>
      </c>
      <c r="AF42" s="18">
        <v>0</v>
      </c>
      <c r="AG42" s="13">
        <v>0</v>
      </c>
      <c r="AH42" s="18">
        <v>0</v>
      </c>
      <c r="AI42" s="18">
        <v>0</v>
      </c>
      <c r="AJ42" s="13">
        <v>0</v>
      </c>
      <c r="AK42" s="18">
        <v>0</v>
      </c>
      <c r="AL42" s="18">
        <v>0</v>
      </c>
      <c r="AM42" s="13">
        <v>0</v>
      </c>
      <c r="AN42" s="18">
        <v>0</v>
      </c>
      <c r="AO42" s="18">
        <v>0</v>
      </c>
      <c r="AP42" s="13">
        <v>0</v>
      </c>
      <c r="AQ42" s="18">
        <v>0</v>
      </c>
      <c r="AR42" s="18">
        <v>0</v>
      </c>
      <c r="AS42" s="13">
        <v>0</v>
      </c>
      <c r="AT42" s="18">
        <v>0</v>
      </c>
      <c r="AU42" s="18">
        <v>0</v>
      </c>
      <c r="AV42" s="13">
        <v>0</v>
      </c>
      <c r="AW42" s="18">
        <v>0</v>
      </c>
      <c r="AX42" s="18">
        <v>0</v>
      </c>
      <c r="AY42" s="13">
        <v>0</v>
      </c>
      <c r="AZ42" s="18">
        <v>0</v>
      </c>
      <c r="BA42" s="18">
        <v>0</v>
      </c>
      <c r="BB42" s="15">
        <v>0</v>
      </c>
      <c r="BC42" s="18">
        <v>0</v>
      </c>
      <c r="BD42" s="18"/>
      <c r="BE42" s="18"/>
      <c r="BF42" s="18">
        <v>0</v>
      </c>
      <c r="BG42" s="15">
        <v>0</v>
      </c>
      <c r="BH42" s="18">
        <v>0</v>
      </c>
      <c r="BI42" s="18"/>
      <c r="BJ42" s="18">
        <v>0</v>
      </c>
      <c r="BK42" s="13"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v>0</v>
      </c>
      <c r="CG42" s="18">
        <v>0</v>
      </c>
      <c r="CH42" s="18">
        <v>0</v>
      </c>
      <c r="CI42" s="13">
        <v>0</v>
      </c>
      <c r="CJ42" s="18">
        <v>0</v>
      </c>
      <c r="CK42" s="18">
        <v>0</v>
      </c>
      <c r="CL42" s="13">
        <v>0</v>
      </c>
      <c r="CM42" s="18">
        <v>0</v>
      </c>
      <c r="CN42" s="18">
        <v>0</v>
      </c>
      <c r="CO42" s="13">
        <v>0</v>
      </c>
      <c r="CP42" s="18">
        <v>0</v>
      </c>
      <c r="CQ42" s="18">
        <v>0</v>
      </c>
      <c r="CR42" s="13">
        <v>340</v>
      </c>
      <c r="CS42" s="18">
        <v>85</v>
      </c>
      <c r="CT42" s="18">
        <v>255</v>
      </c>
      <c r="CU42" s="18">
        <v>0</v>
      </c>
      <c r="CV42" s="20"/>
      <c r="CW42" s="17">
        <v>980</v>
      </c>
      <c r="CX42" s="13">
        <v>515</v>
      </c>
      <c r="CY42" s="13">
        <v>465</v>
      </c>
    </row>
    <row r="43" spans="1:103" ht="31.5" x14ac:dyDescent="0.25">
      <c r="A43" s="12" t="s">
        <v>140</v>
      </c>
      <c r="B43" s="13">
        <v>0</v>
      </c>
      <c r="C43" s="18">
        <v>0</v>
      </c>
      <c r="D43" s="18"/>
      <c r="E43" s="18">
        <v>0</v>
      </c>
      <c r="F43" s="13">
        <v>0</v>
      </c>
      <c r="G43" s="18">
        <v>0</v>
      </c>
      <c r="H43" s="18">
        <v>0</v>
      </c>
      <c r="I43" s="13">
        <v>0</v>
      </c>
      <c r="J43" s="18">
        <v>0</v>
      </c>
      <c r="K43" s="18">
        <v>0</v>
      </c>
      <c r="L43" s="13">
        <v>0</v>
      </c>
      <c r="M43" s="18">
        <v>0</v>
      </c>
      <c r="N43" s="18">
        <v>0</v>
      </c>
      <c r="O43" s="13">
        <v>0</v>
      </c>
      <c r="P43" s="18">
        <v>0</v>
      </c>
      <c r="Q43" s="18">
        <v>0</v>
      </c>
      <c r="R43" s="13">
        <v>0</v>
      </c>
      <c r="S43" s="18">
        <v>0</v>
      </c>
      <c r="T43" s="18">
        <v>0</v>
      </c>
      <c r="U43" s="13">
        <v>0</v>
      </c>
      <c r="V43" s="18">
        <v>0</v>
      </c>
      <c r="W43" s="18">
        <v>0</v>
      </c>
      <c r="X43" s="13"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v>0</v>
      </c>
      <c r="AE43" s="18">
        <v>0</v>
      </c>
      <c r="AF43" s="18">
        <v>0</v>
      </c>
      <c r="AG43" s="13">
        <v>0</v>
      </c>
      <c r="AH43" s="18">
        <v>0</v>
      </c>
      <c r="AI43" s="18">
        <v>0</v>
      </c>
      <c r="AJ43" s="13">
        <v>0</v>
      </c>
      <c r="AK43" s="18">
        <v>0</v>
      </c>
      <c r="AL43" s="18">
        <v>0</v>
      </c>
      <c r="AM43" s="13">
        <v>0</v>
      </c>
      <c r="AN43" s="18">
        <v>0</v>
      </c>
      <c r="AO43" s="18">
        <v>0</v>
      </c>
      <c r="AP43" s="13">
        <v>0</v>
      </c>
      <c r="AQ43" s="18">
        <v>0</v>
      </c>
      <c r="AR43" s="18">
        <v>0</v>
      </c>
      <c r="AS43" s="13">
        <v>0</v>
      </c>
      <c r="AT43" s="18">
        <v>0</v>
      </c>
      <c r="AU43" s="18">
        <v>0</v>
      </c>
      <c r="AV43" s="13">
        <v>0</v>
      </c>
      <c r="AW43" s="18">
        <v>0</v>
      </c>
      <c r="AX43" s="18">
        <v>0</v>
      </c>
      <c r="AY43" s="13">
        <v>0</v>
      </c>
      <c r="AZ43" s="18">
        <v>0</v>
      </c>
      <c r="BA43" s="18">
        <v>0</v>
      </c>
      <c r="BB43" s="15">
        <v>0</v>
      </c>
      <c r="BC43" s="18">
        <v>0</v>
      </c>
      <c r="BD43" s="18"/>
      <c r="BE43" s="18"/>
      <c r="BF43" s="18">
        <v>0</v>
      </c>
      <c r="BG43" s="15">
        <v>0</v>
      </c>
      <c r="BH43" s="18">
        <v>0</v>
      </c>
      <c r="BI43" s="18"/>
      <c r="BJ43" s="18">
        <v>0</v>
      </c>
      <c r="BK43" s="13"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v>0</v>
      </c>
      <c r="BZ43" s="18"/>
      <c r="CA43" s="18"/>
      <c r="CB43" s="18"/>
      <c r="CC43" s="18"/>
      <c r="CD43" s="18"/>
      <c r="CE43" s="18"/>
      <c r="CF43" s="13">
        <v>0</v>
      </c>
      <c r="CG43" s="18"/>
      <c r="CH43" s="18"/>
      <c r="CI43" s="13">
        <v>0</v>
      </c>
      <c r="CJ43" s="18"/>
      <c r="CK43" s="18"/>
      <c r="CL43" s="13">
        <v>0</v>
      </c>
      <c r="CM43" s="18"/>
      <c r="CN43" s="18"/>
      <c r="CO43" s="13">
        <v>0</v>
      </c>
      <c r="CP43" s="18"/>
      <c r="CQ43" s="18"/>
      <c r="CR43" s="13">
        <v>0</v>
      </c>
      <c r="CS43" s="18"/>
      <c r="CT43" s="18"/>
      <c r="CU43" s="18"/>
      <c r="CV43" s="20"/>
      <c r="CW43" s="17">
        <v>1160</v>
      </c>
      <c r="CX43" s="13">
        <v>870</v>
      </c>
      <c r="CY43" s="13">
        <v>290</v>
      </c>
    </row>
    <row r="44" spans="1:103" ht="31.5" x14ac:dyDescent="0.25">
      <c r="A44" s="12" t="s">
        <v>141</v>
      </c>
      <c r="B44" s="13">
        <v>0</v>
      </c>
      <c r="C44" s="18">
        <v>0</v>
      </c>
      <c r="D44" s="18"/>
      <c r="E44" s="18">
        <v>0</v>
      </c>
      <c r="F44" s="13">
        <v>0</v>
      </c>
      <c r="G44" s="18">
        <v>0</v>
      </c>
      <c r="H44" s="18">
        <v>0</v>
      </c>
      <c r="I44" s="13">
        <v>0</v>
      </c>
      <c r="J44" s="18">
        <v>0</v>
      </c>
      <c r="K44" s="18">
        <v>0</v>
      </c>
      <c r="L44" s="13">
        <v>0</v>
      </c>
      <c r="M44" s="18">
        <v>0</v>
      </c>
      <c r="N44" s="18">
        <v>0</v>
      </c>
      <c r="O44" s="13">
        <v>0</v>
      </c>
      <c r="P44" s="18">
        <v>0</v>
      </c>
      <c r="Q44" s="18">
        <v>0</v>
      </c>
      <c r="R44" s="13">
        <v>0</v>
      </c>
      <c r="S44" s="18">
        <v>0</v>
      </c>
      <c r="T44" s="18">
        <v>0</v>
      </c>
      <c r="U44" s="13">
        <v>0</v>
      </c>
      <c r="V44" s="18">
        <v>0</v>
      </c>
      <c r="W44" s="18">
        <v>0</v>
      </c>
      <c r="X44" s="13"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v>0</v>
      </c>
      <c r="AE44" s="18">
        <v>0</v>
      </c>
      <c r="AF44" s="18">
        <v>0</v>
      </c>
      <c r="AG44" s="13">
        <v>0</v>
      </c>
      <c r="AH44" s="18">
        <v>0</v>
      </c>
      <c r="AI44" s="18">
        <v>0</v>
      </c>
      <c r="AJ44" s="13">
        <v>0</v>
      </c>
      <c r="AK44" s="18">
        <v>0</v>
      </c>
      <c r="AL44" s="18">
        <v>0</v>
      </c>
      <c r="AM44" s="13">
        <v>0</v>
      </c>
      <c r="AN44" s="18">
        <v>0</v>
      </c>
      <c r="AO44" s="18">
        <v>0</v>
      </c>
      <c r="AP44" s="13">
        <v>0</v>
      </c>
      <c r="AQ44" s="18">
        <v>0</v>
      </c>
      <c r="AR44" s="18">
        <v>0</v>
      </c>
      <c r="AS44" s="13">
        <v>0</v>
      </c>
      <c r="AT44" s="18">
        <v>0</v>
      </c>
      <c r="AU44" s="18">
        <v>0</v>
      </c>
      <c r="AV44" s="13">
        <v>0</v>
      </c>
      <c r="AW44" s="18">
        <v>0</v>
      </c>
      <c r="AX44" s="18">
        <v>0</v>
      </c>
      <c r="AY44" s="13">
        <v>0</v>
      </c>
      <c r="AZ44" s="18">
        <v>0</v>
      </c>
      <c r="BA44" s="18">
        <v>0</v>
      </c>
      <c r="BB44" s="15">
        <v>0</v>
      </c>
      <c r="BC44" s="18">
        <v>0</v>
      </c>
      <c r="BD44" s="18"/>
      <c r="BE44" s="18"/>
      <c r="BF44" s="18">
        <v>0</v>
      </c>
      <c r="BG44" s="15">
        <v>0</v>
      </c>
      <c r="BH44" s="18">
        <v>0</v>
      </c>
      <c r="BI44" s="18"/>
      <c r="BJ44" s="18">
        <v>0</v>
      </c>
      <c r="BK44" s="13">
        <v>270</v>
      </c>
      <c r="BL44" s="18">
        <v>270</v>
      </c>
      <c r="BM44" s="18"/>
      <c r="BN44" s="18"/>
      <c r="BO44" s="18"/>
      <c r="BP44" s="13"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v>0</v>
      </c>
      <c r="BZ44" s="18"/>
      <c r="CA44" s="18"/>
      <c r="CB44" s="18"/>
      <c r="CC44" s="18"/>
      <c r="CD44" s="18"/>
      <c r="CE44" s="18"/>
      <c r="CF44" s="13">
        <v>0</v>
      </c>
      <c r="CG44" s="18"/>
      <c r="CH44" s="18"/>
      <c r="CI44" s="13">
        <v>0</v>
      </c>
      <c r="CJ44" s="18"/>
      <c r="CK44" s="18"/>
      <c r="CL44" s="13">
        <v>0</v>
      </c>
      <c r="CM44" s="18"/>
      <c r="CN44" s="18"/>
      <c r="CO44" s="13">
        <v>0</v>
      </c>
      <c r="CP44" s="18"/>
      <c r="CQ44" s="18"/>
      <c r="CR44" s="13">
        <v>0</v>
      </c>
      <c r="CS44" s="18"/>
      <c r="CT44" s="18"/>
      <c r="CU44" s="18"/>
      <c r="CV44" s="20"/>
      <c r="CW44" s="17">
        <v>973</v>
      </c>
      <c r="CX44" s="13">
        <v>716</v>
      </c>
      <c r="CY44" s="13">
        <v>257</v>
      </c>
    </row>
    <row r="45" spans="1:103" ht="31.5" x14ac:dyDescent="0.25">
      <c r="A45" s="12" t="s">
        <v>142</v>
      </c>
      <c r="B45" s="13">
        <v>0</v>
      </c>
      <c r="C45" s="18"/>
      <c r="D45" s="18"/>
      <c r="E45" s="18"/>
      <c r="F45" s="13">
        <v>0</v>
      </c>
      <c r="G45" s="18"/>
      <c r="H45" s="18"/>
      <c r="I45" s="13">
        <v>0</v>
      </c>
      <c r="J45" s="18"/>
      <c r="K45" s="18"/>
      <c r="L45" s="13">
        <v>0</v>
      </c>
      <c r="M45" s="18"/>
      <c r="N45" s="18"/>
      <c r="O45" s="13">
        <v>0</v>
      </c>
      <c r="P45" s="18"/>
      <c r="Q45" s="18"/>
      <c r="R45" s="13">
        <v>0</v>
      </c>
      <c r="S45" s="18"/>
      <c r="T45" s="18"/>
      <c r="U45" s="13">
        <v>0</v>
      </c>
      <c r="V45" s="18"/>
      <c r="W45" s="18"/>
      <c r="X45" s="13">
        <v>0</v>
      </c>
      <c r="Y45" s="18"/>
      <c r="Z45" s="18"/>
      <c r="AA45" s="18">
        <v>307</v>
      </c>
      <c r="AB45" s="18">
        <v>522</v>
      </c>
      <c r="AC45" s="18">
        <v>0</v>
      </c>
      <c r="AD45" s="13">
        <v>0</v>
      </c>
      <c r="AE45" s="18">
        <v>0</v>
      </c>
      <c r="AF45" s="18">
        <v>0</v>
      </c>
      <c r="AG45" s="13">
        <v>0</v>
      </c>
      <c r="AH45" s="18">
        <v>0</v>
      </c>
      <c r="AI45" s="18">
        <v>0</v>
      </c>
      <c r="AJ45" s="13">
        <v>0</v>
      </c>
      <c r="AK45" s="18">
        <v>0</v>
      </c>
      <c r="AL45" s="18">
        <v>0</v>
      </c>
      <c r="AM45" s="13">
        <v>0</v>
      </c>
      <c r="AN45" s="18">
        <v>0</v>
      </c>
      <c r="AO45" s="18">
        <v>0</v>
      </c>
      <c r="AP45" s="13">
        <v>0</v>
      </c>
      <c r="AQ45" s="18">
        <v>0</v>
      </c>
      <c r="AR45" s="18">
        <v>0</v>
      </c>
      <c r="AS45" s="13">
        <v>0</v>
      </c>
      <c r="AT45" s="18">
        <v>0</v>
      </c>
      <c r="AU45" s="18">
        <v>0</v>
      </c>
      <c r="AV45" s="13">
        <v>0</v>
      </c>
      <c r="AW45" s="18">
        <v>0</v>
      </c>
      <c r="AX45" s="18">
        <v>0</v>
      </c>
      <c r="AY45" s="13">
        <v>0</v>
      </c>
      <c r="AZ45" s="18">
        <v>0</v>
      </c>
      <c r="BA45" s="18">
        <v>0</v>
      </c>
      <c r="BB45" s="15">
        <v>0</v>
      </c>
      <c r="BC45" s="18">
        <v>0</v>
      </c>
      <c r="BD45" s="18"/>
      <c r="BE45" s="18"/>
      <c r="BF45" s="18">
        <v>0</v>
      </c>
      <c r="BG45" s="15">
        <v>0</v>
      </c>
      <c r="BH45" s="18">
        <v>0</v>
      </c>
      <c r="BI45" s="18"/>
      <c r="BJ45" s="18">
        <v>0</v>
      </c>
      <c r="BK45" s="13">
        <v>192</v>
      </c>
      <c r="BL45" s="18">
        <v>192</v>
      </c>
      <c r="BM45" s="18">
        <v>0</v>
      </c>
      <c r="BN45" s="18">
        <v>0</v>
      </c>
      <c r="BO45" s="18">
        <v>0</v>
      </c>
      <c r="BP45" s="13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v>92</v>
      </c>
      <c r="BZ45" s="18">
        <v>49</v>
      </c>
      <c r="CA45" s="18">
        <v>0</v>
      </c>
      <c r="CB45" s="18">
        <v>0</v>
      </c>
      <c r="CC45" s="18">
        <v>43</v>
      </c>
      <c r="CD45" s="18">
        <v>0</v>
      </c>
      <c r="CE45" s="18">
        <v>0</v>
      </c>
      <c r="CF45" s="13">
        <v>0</v>
      </c>
      <c r="CG45" s="18">
        <v>0</v>
      </c>
      <c r="CH45" s="18">
        <v>0</v>
      </c>
      <c r="CI45" s="13">
        <v>0</v>
      </c>
      <c r="CJ45" s="18">
        <v>0</v>
      </c>
      <c r="CK45" s="18">
        <v>0</v>
      </c>
      <c r="CL45" s="13">
        <v>0</v>
      </c>
      <c r="CM45" s="18">
        <v>0</v>
      </c>
      <c r="CN45" s="18">
        <v>0</v>
      </c>
      <c r="CO45" s="13">
        <v>0</v>
      </c>
      <c r="CP45" s="18">
        <v>0</v>
      </c>
      <c r="CQ45" s="18">
        <v>0</v>
      </c>
      <c r="CR45" s="13">
        <v>307</v>
      </c>
      <c r="CS45" s="18">
        <v>180</v>
      </c>
      <c r="CT45" s="18">
        <v>127</v>
      </c>
      <c r="CU45" s="18">
        <v>0</v>
      </c>
      <c r="CV45" s="20"/>
      <c r="CW45" s="17">
        <v>1420</v>
      </c>
      <c r="CX45" s="13">
        <v>986</v>
      </c>
      <c r="CY45" s="13">
        <v>434</v>
      </c>
    </row>
    <row r="46" spans="1:103" ht="47.25" x14ac:dyDescent="0.25">
      <c r="A46" s="12" t="s">
        <v>143</v>
      </c>
      <c r="B46" s="13">
        <v>0</v>
      </c>
      <c r="C46" s="18">
        <v>0</v>
      </c>
      <c r="D46" s="18"/>
      <c r="E46" s="18">
        <v>0</v>
      </c>
      <c r="F46" s="13">
        <v>0</v>
      </c>
      <c r="G46" s="18">
        <v>0</v>
      </c>
      <c r="H46" s="18">
        <v>0</v>
      </c>
      <c r="I46" s="13">
        <v>0</v>
      </c>
      <c r="J46" s="18">
        <v>0</v>
      </c>
      <c r="K46" s="18">
        <v>0</v>
      </c>
      <c r="L46" s="13">
        <v>0</v>
      </c>
      <c r="M46" s="18">
        <v>0</v>
      </c>
      <c r="N46" s="18">
        <v>0</v>
      </c>
      <c r="O46" s="13">
        <v>0</v>
      </c>
      <c r="P46" s="18">
        <v>0</v>
      </c>
      <c r="Q46" s="18">
        <v>0</v>
      </c>
      <c r="R46" s="13">
        <v>0</v>
      </c>
      <c r="S46" s="18">
        <v>0</v>
      </c>
      <c r="T46" s="18">
        <v>0</v>
      </c>
      <c r="U46" s="13">
        <v>0</v>
      </c>
      <c r="V46" s="18">
        <v>0</v>
      </c>
      <c r="W46" s="18">
        <v>0</v>
      </c>
      <c r="X46" s="13"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v>142</v>
      </c>
      <c r="AE46" s="18">
        <v>142</v>
      </c>
      <c r="AF46" s="18">
        <v>0</v>
      </c>
      <c r="AG46" s="13">
        <v>0</v>
      </c>
      <c r="AH46" s="18">
        <v>0</v>
      </c>
      <c r="AI46" s="18">
        <v>0</v>
      </c>
      <c r="AJ46" s="13">
        <v>0</v>
      </c>
      <c r="AK46" s="18">
        <v>0</v>
      </c>
      <c r="AL46" s="18">
        <v>0</v>
      </c>
      <c r="AM46" s="13">
        <v>0</v>
      </c>
      <c r="AN46" s="18">
        <v>0</v>
      </c>
      <c r="AO46" s="18">
        <v>0</v>
      </c>
      <c r="AP46" s="13">
        <v>0</v>
      </c>
      <c r="AQ46" s="18">
        <v>0</v>
      </c>
      <c r="AR46" s="18">
        <v>0</v>
      </c>
      <c r="AS46" s="13">
        <v>0</v>
      </c>
      <c r="AT46" s="18">
        <v>0</v>
      </c>
      <c r="AU46" s="18">
        <v>0</v>
      </c>
      <c r="AV46" s="13">
        <v>0</v>
      </c>
      <c r="AW46" s="18">
        <v>0</v>
      </c>
      <c r="AX46" s="18">
        <v>0</v>
      </c>
      <c r="AY46" s="13">
        <v>0</v>
      </c>
      <c r="AZ46" s="18">
        <v>0</v>
      </c>
      <c r="BA46" s="18">
        <v>0</v>
      </c>
      <c r="BB46" s="15">
        <v>0</v>
      </c>
      <c r="BC46" s="18">
        <v>0</v>
      </c>
      <c r="BD46" s="18"/>
      <c r="BE46" s="18"/>
      <c r="BF46" s="18">
        <v>0</v>
      </c>
      <c r="BG46" s="15">
        <v>0</v>
      </c>
      <c r="BH46" s="18">
        <v>0</v>
      </c>
      <c r="BI46" s="18"/>
      <c r="BJ46" s="18">
        <v>0</v>
      </c>
      <c r="BK46" s="13"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v>0</v>
      </c>
      <c r="CG46" s="18">
        <v>0</v>
      </c>
      <c r="CH46" s="18">
        <v>0</v>
      </c>
      <c r="CI46" s="13">
        <v>0</v>
      </c>
      <c r="CJ46" s="18">
        <v>0</v>
      </c>
      <c r="CK46" s="18">
        <v>0</v>
      </c>
      <c r="CL46" s="13">
        <v>0</v>
      </c>
      <c r="CM46" s="18">
        <v>0</v>
      </c>
      <c r="CN46" s="18">
        <v>0</v>
      </c>
      <c r="CO46" s="13">
        <v>0</v>
      </c>
      <c r="CP46" s="18">
        <v>0</v>
      </c>
      <c r="CQ46" s="18">
        <v>0</v>
      </c>
      <c r="CR46" s="13">
        <v>482</v>
      </c>
      <c r="CS46" s="18">
        <v>170</v>
      </c>
      <c r="CT46" s="18">
        <v>312</v>
      </c>
      <c r="CU46" s="18">
        <v>0</v>
      </c>
      <c r="CV46" s="20"/>
      <c r="CW46" s="17">
        <v>1762</v>
      </c>
      <c r="CX46" s="13">
        <v>1450</v>
      </c>
      <c r="CY46" s="13">
        <v>312</v>
      </c>
    </row>
    <row r="47" spans="1:103" ht="31.5" x14ac:dyDescent="0.25">
      <c r="A47" s="12" t="s">
        <v>144</v>
      </c>
      <c r="B47" s="13">
        <v>0</v>
      </c>
      <c r="C47" s="18">
        <v>0</v>
      </c>
      <c r="D47" s="18"/>
      <c r="E47" s="18">
        <v>0</v>
      </c>
      <c r="F47" s="13">
        <v>0</v>
      </c>
      <c r="G47" s="18">
        <v>0</v>
      </c>
      <c r="H47" s="18">
        <v>0</v>
      </c>
      <c r="I47" s="13">
        <v>889</v>
      </c>
      <c r="J47" s="18">
        <v>889</v>
      </c>
      <c r="K47" s="18">
        <v>0</v>
      </c>
      <c r="L47" s="13">
        <v>0</v>
      </c>
      <c r="M47" s="18">
        <v>0</v>
      </c>
      <c r="N47" s="18">
        <v>0</v>
      </c>
      <c r="O47" s="13">
        <v>949</v>
      </c>
      <c r="P47" s="18">
        <v>949</v>
      </c>
      <c r="Q47" s="18">
        <v>0</v>
      </c>
      <c r="R47" s="13">
        <v>167</v>
      </c>
      <c r="S47" s="18">
        <v>167</v>
      </c>
      <c r="T47" s="18">
        <v>0</v>
      </c>
      <c r="U47" s="13">
        <v>0</v>
      </c>
      <c r="V47" s="18">
        <v>0</v>
      </c>
      <c r="W47" s="18">
        <v>0</v>
      </c>
      <c r="X47" s="13"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v>2013</v>
      </c>
      <c r="AE47" s="18">
        <v>1397</v>
      </c>
      <c r="AF47" s="18">
        <v>616</v>
      </c>
      <c r="AG47" s="13">
        <v>491</v>
      </c>
      <c r="AH47" s="18">
        <v>491</v>
      </c>
      <c r="AI47" s="18">
        <v>0</v>
      </c>
      <c r="AJ47" s="13">
        <v>1999</v>
      </c>
      <c r="AK47" s="18">
        <v>1813</v>
      </c>
      <c r="AL47" s="18">
        <v>186</v>
      </c>
      <c r="AM47" s="13">
        <v>932</v>
      </c>
      <c r="AN47" s="18">
        <v>800</v>
      </c>
      <c r="AO47" s="18">
        <v>132</v>
      </c>
      <c r="AP47" s="13">
        <v>0</v>
      </c>
      <c r="AQ47" s="18">
        <v>0</v>
      </c>
      <c r="AR47" s="18">
        <v>0</v>
      </c>
      <c r="AS47" s="13">
        <v>0</v>
      </c>
      <c r="AT47" s="18">
        <v>0</v>
      </c>
      <c r="AU47" s="18">
        <v>0</v>
      </c>
      <c r="AV47" s="13">
        <v>0</v>
      </c>
      <c r="AW47" s="18">
        <v>0</v>
      </c>
      <c r="AX47" s="18">
        <v>0</v>
      </c>
      <c r="AY47" s="13">
        <v>0</v>
      </c>
      <c r="AZ47" s="18">
        <v>0</v>
      </c>
      <c r="BA47" s="18">
        <v>0</v>
      </c>
      <c r="BB47" s="15">
        <v>0</v>
      </c>
      <c r="BC47" s="18">
        <v>0</v>
      </c>
      <c r="BD47" s="18"/>
      <c r="BE47" s="18"/>
      <c r="BF47" s="18">
        <v>0</v>
      </c>
      <c r="BG47" s="15">
        <v>100</v>
      </c>
      <c r="BH47" s="18">
        <v>95</v>
      </c>
      <c r="BI47" s="18"/>
      <c r="BJ47" s="18">
        <v>5</v>
      </c>
      <c r="BK47" s="13"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v>0</v>
      </c>
      <c r="CG47" s="18">
        <v>0</v>
      </c>
      <c r="CH47" s="18">
        <v>0</v>
      </c>
      <c r="CI47" s="13">
        <v>594</v>
      </c>
      <c r="CJ47" s="18">
        <v>594</v>
      </c>
      <c r="CK47" s="18">
        <v>0</v>
      </c>
      <c r="CL47" s="13">
        <v>0</v>
      </c>
      <c r="CM47" s="18">
        <v>0</v>
      </c>
      <c r="CN47" s="18">
        <v>0</v>
      </c>
      <c r="CO47" s="13">
        <v>0</v>
      </c>
      <c r="CP47" s="18">
        <v>0</v>
      </c>
      <c r="CQ47" s="18">
        <v>0</v>
      </c>
      <c r="CR47" s="13">
        <v>0</v>
      </c>
      <c r="CS47" s="18">
        <v>0</v>
      </c>
      <c r="CT47" s="18">
        <v>0</v>
      </c>
      <c r="CU47" s="18">
        <v>0</v>
      </c>
      <c r="CV47" s="20"/>
      <c r="CW47" s="17">
        <v>24590</v>
      </c>
      <c r="CX47" s="13">
        <v>22257</v>
      </c>
      <c r="CY47" s="13">
        <v>2333</v>
      </c>
    </row>
    <row r="48" spans="1:103" ht="31.5" x14ac:dyDescent="0.25">
      <c r="A48" s="12" t="s">
        <v>145</v>
      </c>
      <c r="B48" s="13">
        <v>3678</v>
      </c>
      <c r="C48" s="18">
        <v>3678</v>
      </c>
      <c r="D48" s="18">
        <v>950</v>
      </c>
      <c r="E48" s="18"/>
      <c r="F48" s="13">
        <v>0</v>
      </c>
      <c r="G48" s="18"/>
      <c r="H48" s="18"/>
      <c r="I48" s="13">
        <v>0</v>
      </c>
      <c r="J48" s="18"/>
      <c r="K48" s="18"/>
      <c r="L48" s="13">
        <v>900</v>
      </c>
      <c r="M48" s="18">
        <v>900</v>
      </c>
      <c r="N48" s="18">
        <v>0</v>
      </c>
      <c r="O48" s="13">
        <v>0</v>
      </c>
      <c r="P48" s="18">
        <v>0</v>
      </c>
      <c r="Q48" s="18">
        <v>0</v>
      </c>
      <c r="R48" s="13">
        <v>0</v>
      </c>
      <c r="S48" s="18">
        <v>0</v>
      </c>
      <c r="T48" s="18">
        <v>0</v>
      </c>
      <c r="U48" s="13">
        <v>0</v>
      </c>
      <c r="V48" s="18">
        <v>0</v>
      </c>
      <c r="W48" s="18">
        <v>0</v>
      </c>
      <c r="X48" s="13"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v>0</v>
      </c>
      <c r="AE48" s="18"/>
      <c r="AF48" s="18"/>
      <c r="AG48" s="13">
        <v>0</v>
      </c>
      <c r="AH48" s="18"/>
      <c r="AI48" s="18"/>
      <c r="AJ48" s="13">
        <v>0</v>
      </c>
      <c r="AK48" s="18"/>
      <c r="AL48" s="18"/>
      <c r="AM48" s="13">
        <v>0</v>
      </c>
      <c r="AN48" s="18"/>
      <c r="AO48" s="18"/>
      <c r="AP48" s="13">
        <v>0</v>
      </c>
      <c r="AQ48" s="18"/>
      <c r="AR48" s="18"/>
      <c r="AS48" s="13">
        <v>0</v>
      </c>
      <c r="AT48" s="18"/>
      <c r="AU48" s="18"/>
      <c r="AV48" s="13">
        <v>0</v>
      </c>
      <c r="AW48" s="18"/>
      <c r="AX48" s="18"/>
      <c r="AY48" s="13">
        <v>0</v>
      </c>
      <c r="AZ48" s="18"/>
      <c r="BA48" s="18"/>
      <c r="BB48" s="15">
        <v>20</v>
      </c>
      <c r="BC48" s="18">
        <v>20</v>
      </c>
      <c r="BD48" s="18"/>
      <c r="BE48" s="18">
        <v>20</v>
      </c>
      <c r="BF48" s="18"/>
      <c r="BG48" s="15">
        <v>0</v>
      </c>
      <c r="BH48" s="18"/>
      <c r="BI48" s="18"/>
      <c r="BJ48" s="18"/>
      <c r="BK48" s="13">
        <v>0</v>
      </c>
      <c r="BL48" s="18"/>
      <c r="BM48" s="18"/>
      <c r="BN48" s="18"/>
      <c r="BO48" s="18"/>
      <c r="BP48" s="13"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v>0</v>
      </c>
      <c r="BZ48" s="18"/>
      <c r="CA48" s="18"/>
      <c r="CB48" s="18"/>
      <c r="CC48" s="18"/>
      <c r="CD48" s="18"/>
      <c r="CE48" s="18"/>
      <c r="CF48" s="13">
        <v>980</v>
      </c>
      <c r="CG48" s="18">
        <v>980</v>
      </c>
      <c r="CH48" s="18"/>
      <c r="CI48" s="13">
        <v>0</v>
      </c>
      <c r="CJ48" s="18"/>
      <c r="CK48" s="18"/>
      <c r="CL48" s="13">
        <v>2815</v>
      </c>
      <c r="CM48" s="18">
        <v>2815</v>
      </c>
      <c r="CN48" s="18"/>
      <c r="CO48" s="13">
        <v>0</v>
      </c>
      <c r="CP48" s="18"/>
      <c r="CQ48" s="18"/>
      <c r="CR48" s="13">
        <v>0</v>
      </c>
      <c r="CS48" s="18"/>
      <c r="CT48" s="18"/>
      <c r="CU48" s="18"/>
      <c r="CV48" s="20"/>
      <c r="CW48" s="17">
        <v>10106</v>
      </c>
      <c r="CX48" s="13">
        <v>10106</v>
      </c>
      <c r="CY48" s="13">
        <v>0</v>
      </c>
    </row>
    <row r="49" spans="1:103" ht="31.5" x14ac:dyDescent="0.25">
      <c r="A49" s="12" t="s">
        <v>146</v>
      </c>
      <c r="B49" s="13">
        <v>0</v>
      </c>
      <c r="C49" s="18">
        <v>0</v>
      </c>
      <c r="D49" s="18"/>
      <c r="E49" s="18">
        <v>0</v>
      </c>
      <c r="F49" s="13">
        <v>0</v>
      </c>
      <c r="G49" s="18">
        <v>0</v>
      </c>
      <c r="H49" s="18">
        <v>0</v>
      </c>
      <c r="I49" s="13">
        <v>440</v>
      </c>
      <c r="J49" s="14"/>
      <c r="K49" s="14">
        <v>440</v>
      </c>
      <c r="L49" s="13">
        <v>0</v>
      </c>
      <c r="M49" s="18">
        <v>0</v>
      </c>
      <c r="N49" s="18">
        <v>0</v>
      </c>
      <c r="O49" s="13">
        <v>0</v>
      </c>
      <c r="P49" s="18">
        <v>0</v>
      </c>
      <c r="Q49" s="18">
        <v>0</v>
      </c>
      <c r="R49" s="13">
        <v>246</v>
      </c>
      <c r="S49" s="18">
        <v>0</v>
      </c>
      <c r="T49" s="15">
        <v>246</v>
      </c>
      <c r="U49" s="13">
        <v>0</v>
      </c>
      <c r="V49" s="18">
        <v>0</v>
      </c>
      <c r="W49" s="18">
        <v>0</v>
      </c>
      <c r="X49" s="13"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v>0</v>
      </c>
      <c r="AE49" s="18">
        <v>0</v>
      </c>
      <c r="AF49" s="18">
        <v>0</v>
      </c>
      <c r="AG49" s="13">
        <v>0</v>
      </c>
      <c r="AH49" s="18">
        <v>0</v>
      </c>
      <c r="AI49" s="18">
        <v>0</v>
      </c>
      <c r="AJ49" s="13">
        <v>0</v>
      </c>
      <c r="AK49" s="18">
        <v>0</v>
      </c>
      <c r="AL49" s="18">
        <v>0</v>
      </c>
      <c r="AM49" s="13">
        <v>0</v>
      </c>
      <c r="AN49" s="18">
        <v>0</v>
      </c>
      <c r="AO49" s="18">
        <v>0</v>
      </c>
      <c r="AP49" s="13">
        <v>0</v>
      </c>
      <c r="AQ49" s="18">
        <v>0</v>
      </c>
      <c r="AR49" s="18">
        <v>0</v>
      </c>
      <c r="AS49" s="13">
        <v>0</v>
      </c>
      <c r="AT49" s="18">
        <v>0</v>
      </c>
      <c r="AU49" s="18">
        <v>0</v>
      </c>
      <c r="AV49" s="13">
        <v>0</v>
      </c>
      <c r="AW49" s="18">
        <v>0</v>
      </c>
      <c r="AX49" s="18">
        <v>0</v>
      </c>
      <c r="AY49" s="13">
        <v>0</v>
      </c>
      <c r="AZ49" s="18">
        <v>0</v>
      </c>
      <c r="BA49" s="18">
        <v>0</v>
      </c>
      <c r="BB49" s="15">
        <v>0</v>
      </c>
      <c r="BC49" s="18">
        <v>0</v>
      </c>
      <c r="BD49" s="18"/>
      <c r="BE49" s="18"/>
      <c r="BF49" s="18">
        <v>0</v>
      </c>
      <c r="BG49" s="15">
        <v>0</v>
      </c>
      <c r="BH49" s="18">
        <v>0</v>
      </c>
      <c r="BI49" s="18"/>
      <c r="BJ49" s="18">
        <v>0</v>
      </c>
      <c r="BK49" s="13"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v>0</v>
      </c>
      <c r="CG49" s="18">
        <v>0</v>
      </c>
      <c r="CH49" s="18">
        <v>0</v>
      </c>
      <c r="CI49" s="13">
        <v>0</v>
      </c>
      <c r="CJ49" s="18">
        <v>0</v>
      </c>
      <c r="CK49" s="18">
        <v>0</v>
      </c>
      <c r="CL49" s="13">
        <v>1177</v>
      </c>
      <c r="CM49" s="18">
        <v>0</v>
      </c>
      <c r="CN49" s="15">
        <v>1177</v>
      </c>
      <c r="CO49" s="13">
        <v>0</v>
      </c>
      <c r="CP49" s="18">
        <v>0</v>
      </c>
      <c r="CQ49" s="18">
        <v>0</v>
      </c>
      <c r="CR49" s="13">
        <v>2083</v>
      </c>
      <c r="CS49" s="18">
        <v>0</v>
      </c>
      <c r="CT49" s="15">
        <v>2083</v>
      </c>
      <c r="CU49" s="18">
        <v>0</v>
      </c>
      <c r="CV49" s="20"/>
      <c r="CW49" s="17">
        <v>4500</v>
      </c>
      <c r="CX49" s="13">
        <v>0</v>
      </c>
      <c r="CY49" s="13">
        <v>4500</v>
      </c>
    </row>
    <row r="50" spans="1:103" ht="56.25" customHeight="1" x14ac:dyDescent="0.25">
      <c r="A50" s="12" t="s">
        <v>147</v>
      </c>
      <c r="B50" s="13">
        <v>0</v>
      </c>
      <c r="C50" s="18">
        <v>0</v>
      </c>
      <c r="D50" s="18"/>
      <c r="E50" s="18">
        <v>0</v>
      </c>
      <c r="F50" s="13">
        <v>0</v>
      </c>
      <c r="G50" s="18">
        <v>0</v>
      </c>
      <c r="H50" s="18">
        <v>0</v>
      </c>
      <c r="I50" s="13">
        <v>0</v>
      </c>
      <c r="J50" s="18">
        <v>0</v>
      </c>
      <c r="K50" s="18">
        <v>0</v>
      </c>
      <c r="L50" s="13">
        <v>0</v>
      </c>
      <c r="M50" s="18">
        <v>0</v>
      </c>
      <c r="N50" s="18">
        <v>0</v>
      </c>
      <c r="O50" s="13">
        <v>0</v>
      </c>
      <c r="P50" s="18">
        <v>0</v>
      </c>
      <c r="Q50" s="18">
        <v>0</v>
      </c>
      <c r="R50" s="13">
        <v>0</v>
      </c>
      <c r="S50" s="18">
        <v>0</v>
      </c>
      <c r="T50" s="18">
        <v>0</v>
      </c>
      <c r="U50" s="13">
        <v>0</v>
      </c>
      <c r="V50" s="18">
        <v>0</v>
      </c>
      <c r="W50" s="18">
        <v>0</v>
      </c>
      <c r="X50" s="13"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v>0</v>
      </c>
      <c r="AE50" s="18">
        <v>0</v>
      </c>
      <c r="AF50" s="18">
        <v>0</v>
      </c>
      <c r="AG50" s="13">
        <v>0</v>
      </c>
      <c r="AH50" s="18">
        <v>0</v>
      </c>
      <c r="AI50" s="18">
        <v>0</v>
      </c>
      <c r="AJ50" s="13">
        <v>0</v>
      </c>
      <c r="AK50" s="18">
        <v>0</v>
      </c>
      <c r="AL50" s="18">
        <v>0</v>
      </c>
      <c r="AM50" s="13">
        <v>0</v>
      </c>
      <c r="AN50" s="18">
        <v>0</v>
      </c>
      <c r="AO50" s="18">
        <v>0</v>
      </c>
      <c r="AP50" s="13">
        <v>0</v>
      </c>
      <c r="AQ50" s="18">
        <v>0</v>
      </c>
      <c r="AR50" s="18">
        <v>0</v>
      </c>
      <c r="AS50" s="13">
        <v>0</v>
      </c>
      <c r="AT50" s="18">
        <v>0</v>
      </c>
      <c r="AU50" s="18">
        <v>0</v>
      </c>
      <c r="AV50" s="13">
        <v>0</v>
      </c>
      <c r="AW50" s="18">
        <v>0</v>
      </c>
      <c r="AX50" s="18">
        <v>0</v>
      </c>
      <c r="AY50" s="13">
        <v>0</v>
      </c>
      <c r="AZ50" s="18">
        <v>0</v>
      </c>
      <c r="BA50" s="18">
        <v>0</v>
      </c>
      <c r="BB50" s="15">
        <v>0</v>
      </c>
      <c r="BC50" s="18">
        <v>0</v>
      </c>
      <c r="BD50" s="18"/>
      <c r="BE50" s="18"/>
      <c r="BF50" s="18">
        <v>0</v>
      </c>
      <c r="BG50" s="15">
        <v>0</v>
      </c>
      <c r="BH50" s="18">
        <v>0</v>
      </c>
      <c r="BI50" s="18"/>
      <c r="BJ50" s="18">
        <v>0</v>
      </c>
      <c r="BK50" s="13"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v>0</v>
      </c>
      <c r="CG50" s="18">
        <v>0</v>
      </c>
      <c r="CH50" s="18">
        <v>0</v>
      </c>
      <c r="CI50" s="13">
        <v>0</v>
      </c>
      <c r="CJ50" s="18">
        <v>0</v>
      </c>
      <c r="CK50" s="18">
        <v>0</v>
      </c>
      <c r="CL50" s="13">
        <v>0</v>
      </c>
      <c r="CM50" s="18">
        <v>0</v>
      </c>
      <c r="CN50" s="18">
        <v>0</v>
      </c>
      <c r="CO50" s="13">
        <v>0</v>
      </c>
      <c r="CP50" s="18">
        <v>0</v>
      </c>
      <c r="CQ50" s="18">
        <v>0</v>
      </c>
      <c r="CR50" s="13">
        <v>0</v>
      </c>
      <c r="CS50" s="18"/>
      <c r="CT50" s="18"/>
      <c r="CU50" s="18"/>
      <c r="CV50" s="20"/>
      <c r="CW50" s="17">
        <v>1227</v>
      </c>
      <c r="CX50" s="13">
        <v>1227</v>
      </c>
      <c r="CY50" s="13">
        <v>0</v>
      </c>
    </row>
    <row r="51" spans="1:103" ht="31.5" x14ac:dyDescent="0.25">
      <c r="A51" s="12" t="s">
        <v>170</v>
      </c>
      <c r="B51" s="13">
        <v>1834</v>
      </c>
      <c r="C51" s="18">
        <v>1834</v>
      </c>
      <c r="D51" s="18"/>
      <c r="E51" s="18">
        <v>0</v>
      </c>
      <c r="F51" s="13">
        <v>0</v>
      </c>
      <c r="G51" s="18">
        <v>0</v>
      </c>
      <c r="H51" s="18">
        <v>0</v>
      </c>
      <c r="I51" s="13">
        <v>0</v>
      </c>
      <c r="J51" s="18">
        <v>0</v>
      </c>
      <c r="K51" s="18">
        <v>0</v>
      </c>
      <c r="L51" s="13">
        <v>0</v>
      </c>
      <c r="M51" s="18">
        <v>0</v>
      </c>
      <c r="N51" s="18">
        <v>0</v>
      </c>
      <c r="O51" s="13">
        <v>0</v>
      </c>
      <c r="P51" s="18">
        <v>0</v>
      </c>
      <c r="Q51" s="18">
        <v>0</v>
      </c>
      <c r="R51" s="13">
        <v>0</v>
      </c>
      <c r="S51" s="18">
        <v>0</v>
      </c>
      <c r="T51" s="18">
        <v>0</v>
      </c>
      <c r="U51" s="13">
        <v>0</v>
      </c>
      <c r="V51" s="18">
        <v>0</v>
      </c>
      <c r="W51" s="18">
        <v>0</v>
      </c>
      <c r="X51" s="13"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v>2263</v>
      </c>
      <c r="AE51" s="18">
        <v>2183</v>
      </c>
      <c r="AF51" s="18">
        <v>80</v>
      </c>
      <c r="AG51" s="13">
        <v>36</v>
      </c>
      <c r="AH51" s="18">
        <v>36</v>
      </c>
      <c r="AI51" s="18">
        <v>0</v>
      </c>
      <c r="AJ51" s="13">
        <v>0</v>
      </c>
      <c r="AK51" s="18">
        <v>0</v>
      </c>
      <c r="AL51" s="18">
        <v>0</v>
      </c>
      <c r="AM51" s="13">
        <v>4666</v>
      </c>
      <c r="AN51" s="18">
        <v>4190</v>
      </c>
      <c r="AO51" s="18">
        <v>476</v>
      </c>
      <c r="AP51" s="13">
        <v>0</v>
      </c>
      <c r="AQ51" s="18">
        <v>0</v>
      </c>
      <c r="AR51" s="18">
        <v>0</v>
      </c>
      <c r="AS51" s="13">
        <v>1500</v>
      </c>
      <c r="AT51" s="18">
        <v>1500</v>
      </c>
      <c r="AU51" s="18"/>
      <c r="AV51" s="13">
        <v>0</v>
      </c>
      <c r="AW51" s="18"/>
      <c r="AX51" s="18"/>
      <c r="AY51" s="13">
        <v>0</v>
      </c>
      <c r="AZ51" s="18"/>
      <c r="BA51" s="18"/>
      <c r="BB51" s="15">
        <v>0</v>
      </c>
      <c r="BC51" s="18"/>
      <c r="BD51" s="18"/>
      <c r="BE51" s="18"/>
      <c r="BF51" s="18"/>
      <c r="BG51" s="15">
        <v>3296</v>
      </c>
      <c r="BH51" s="18">
        <v>3260</v>
      </c>
      <c r="BI51" s="18">
        <v>265</v>
      </c>
      <c r="BJ51" s="18">
        <v>36</v>
      </c>
      <c r="BK51" s="13"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v>0</v>
      </c>
      <c r="CG51" s="18"/>
      <c r="CH51" s="18"/>
      <c r="CI51" s="13">
        <v>0</v>
      </c>
      <c r="CJ51" s="18"/>
      <c r="CK51" s="18"/>
      <c r="CL51" s="13">
        <v>2780</v>
      </c>
      <c r="CM51" s="18">
        <v>2780</v>
      </c>
      <c r="CN51" s="18"/>
      <c r="CO51" s="13">
        <v>0</v>
      </c>
      <c r="CP51" s="18"/>
      <c r="CQ51" s="18"/>
      <c r="CR51" s="13">
        <v>0</v>
      </c>
      <c r="CS51" s="18"/>
      <c r="CT51" s="18"/>
      <c r="CU51" s="18"/>
      <c r="CV51" s="18">
        <v>1000</v>
      </c>
      <c r="CW51" s="17">
        <v>31098</v>
      </c>
      <c r="CX51" s="13">
        <v>30319</v>
      </c>
      <c r="CY51" s="13">
        <v>779</v>
      </c>
    </row>
    <row r="52" spans="1:103" ht="47.25" x14ac:dyDescent="0.25">
      <c r="A52" s="12" t="s">
        <v>148</v>
      </c>
      <c r="B52" s="13">
        <v>0</v>
      </c>
      <c r="C52" s="18"/>
      <c r="D52" s="18"/>
      <c r="E52" s="18"/>
      <c r="F52" s="13">
        <v>0</v>
      </c>
      <c r="G52" s="18"/>
      <c r="H52" s="18"/>
      <c r="I52" s="13">
        <v>0</v>
      </c>
      <c r="J52" s="18"/>
      <c r="K52" s="18"/>
      <c r="L52" s="13">
        <v>0</v>
      </c>
      <c r="M52" s="18"/>
      <c r="N52" s="18"/>
      <c r="O52" s="13">
        <v>0</v>
      </c>
      <c r="P52" s="18"/>
      <c r="Q52" s="18"/>
      <c r="R52" s="13">
        <v>0</v>
      </c>
      <c r="S52" s="18"/>
      <c r="T52" s="18"/>
      <c r="U52" s="13">
        <v>0</v>
      </c>
      <c r="V52" s="18"/>
      <c r="W52" s="18"/>
      <c r="X52" s="13">
        <v>0</v>
      </c>
      <c r="Y52" s="18"/>
      <c r="Z52" s="18"/>
      <c r="AA52" s="18"/>
      <c r="AB52" s="18">
        <v>840</v>
      </c>
      <c r="AC52" s="18"/>
      <c r="AD52" s="13">
        <v>0</v>
      </c>
      <c r="AE52" s="18"/>
      <c r="AF52" s="18"/>
      <c r="AG52" s="13">
        <v>0</v>
      </c>
      <c r="AH52" s="18"/>
      <c r="AI52" s="18"/>
      <c r="AJ52" s="13">
        <v>0</v>
      </c>
      <c r="AK52" s="18"/>
      <c r="AL52" s="18"/>
      <c r="AM52" s="13">
        <v>0</v>
      </c>
      <c r="AN52" s="18"/>
      <c r="AO52" s="18"/>
      <c r="AP52" s="13">
        <v>0</v>
      </c>
      <c r="AQ52" s="18"/>
      <c r="AR52" s="18"/>
      <c r="AS52" s="13">
        <v>0</v>
      </c>
      <c r="AT52" s="18"/>
      <c r="AU52" s="18"/>
      <c r="AV52" s="13">
        <v>860</v>
      </c>
      <c r="AW52" s="18">
        <v>860</v>
      </c>
      <c r="AX52" s="18">
        <v>0</v>
      </c>
      <c r="AY52" s="13">
        <v>0</v>
      </c>
      <c r="AZ52" s="18"/>
      <c r="BA52" s="18"/>
      <c r="BB52" s="15">
        <v>0</v>
      </c>
      <c r="BC52" s="18"/>
      <c r="BD52" s="18"/>
      <c r="BE52" s="18"/>
      <c r="BF52" s="18"/>
      <c r="BG52" s="15">
        <v>0</v>
      </c>
      <c r="BH52" s="18"/>
      <c r="BI52" s="18"/>
      <c r="BJ52" s="18"/>
      <c r="BK52" s="13"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v>0</v>
      </c>
      <c r="CG52" s="18">
        <v>0</v>
      </c>
      <c r="CH52" s="18">
        <v>0</v>
      </c>
      <c r="CI52" s="13">
        <v>0</v>
      </c>
      <c r="CJ52" s="18">
        <v>0</v>
      </c>
      <c r="CK52" s="18">
        <v>0</v>
      </c>
      <c r="CL52" s="13">
        <v>0</v>
      </c>
      <c r="CM52" s="18">
        <v>0</v>
      </c>
      <c r="CN52" s="18">
        <v>0</v>
      </c>
      <c r="CO52" s="13">
        <v>0</v>
      </c>
      <c r="CP52" s="18">
        <v>0</v>
      </c>
      <c r="CQ52" s="18">
        <v>0</v>
      </c>
      <c r="CR52" s="13">
        <v>0</v>
      </c>
      <c r="CS52" s="18">
        <v>0</v>
      </c>
      <c r="CT52" s="18">
        <v>0</v>
      </c>
      <c r="CU52" s="18">
        <v>0</v>
      </c>
      <c r="CV52" s="20"/>
      <c r="CW52" s="17">
        <v>8680</v>
      </c>
      <c r="CX52" s="13">
        <v>8680</v>
      </c>
      <c r="CY52" s="13">
        <v>0</v>
      </c>
    </row>
    <row r="53" spans="1:103" ht="31.5" x14ac:dyDescent="0.25">
      <c r="A53" s="12" t="s">
        <v>149</v>
      </c>
      <c r="B53" s="13">
        <v>0</v>
      </c>
      <c r="C53" s="18">
        <v>0</v>
      </c>
      <c r="D53" s="18"/>
      <c r="E53" s="18">
        <v>0</v>
      </c>
      <c r="F53" s="13">
        <v>0</v>
      </c>
      <c r="G53" s="18">
        <v>0</v>
      </c>
      <c r="H53" s="18">
        <v>0</v>
      </c>
      <c r="I53" s="13">
        <v>1239</v>
      </c>
      <c r="J53" s="18">
        <v>1234</v>
      </c>
      <c r="K53" s="18">
        <v>5</v>
      </c>
      <c r="L53" s="13">
        <v>0</v>
      </c>
      <c r="M53" s="18">
        <v>0</v>
      </c>
      <c r="N53" s="18">
        <v>0</v>
      </c>
      <c r="O53" s="13">
        <v>0</v>
      </c>
      <c r="P53" s="18">
        <v>0</v>
      </c>
      <c r="Q53" s="18">
        <v>0</v>
      </c>
      <c r="R53" s="13">
        <v>0</v>
      </c>
      <c r="S53" s="18">
        <v>0</v>
      </c>
      <c r="T53" s="18">
        <v>0</v>
      </c>
      <c r="U53" s="13">
        <v>0</v>
      </c>
      <c r="V53" s="18">
        <v>0</v>
      </c>
      <c r="W53" s="18">
        <v>0</v>
      </c>
      <c r="X53" s="13"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v>0</v>
      </c>
      <c r="AE53" s="18">
        <v>0</v>
      </c>
      <c r="AF53" s="18">
        <v>0</v>
      </c>
      <c r="AG53" s="13">
        <v>0</v>
      </c>
      <c r="AH53" s="18">
        <v>0</v>
      </c>
      <c r="AI53" s="18">
        <v>0</v>
      </c>
      <c r="AJ53" s="13">
        <v>0</v>
      </c>
      <c r="AK53" s="18">
        <v>0</v>
      </c>
      <c r="AL53" s="18">
        <v>0</v>
      </c>
      <c r="AM53" s="13">
        <v>0</v>
      </c>
      <c r="AN53" s="18">
        <v>0</v>
      </c>
      <c r="AO53" s="18">
        <v>0</v>
      </c>
      <c r="AP53" s="13">
        <v>0</v>
      </c>
      <c r="AQ53" s="18">
        <v>0</v>
      </c>
      <c r="AR53" s="18">
        <v>0</v>
      </c>
      <c r="AS53" s="13">
        <v>0</v>
      </c>
      <c r="AT53" s="18">
        <v>0</v>
      </c>
      <c r="AU53" s="18">
        <v>0</v>
      </c>
      <c r="AV53" s="13">
        <v>0</v>
      </c>
      <c r="AW53" s="18">
        <v>0</v>
      </c>
      <c r="AX53" s="18">
        <v>0</v>
      </c>
      <c r="AY53" s="13">
        <v>0</v>
      </c>
      <c r="AZ53" s="18">
        <v>0</v>
      </c>
      <c r="BA53" s="18">
        <v>0</v>
      </c>
      <c r="BB53" s="15">
        <v>0</v>
      </c>
      <c r="BC53" s="18">
        <v>0</v>
      </c>
      <c r="BD53" s="18"/>
      <c r="BE53" s="18"/>
      <c r="BF53" s="18">
        <v>0</v>
      </c>
      <c r="BG53" s="15">
        <v>0</v>
      </c>
      <c r="BH53" s="18">
        <v>0</v>
      </c>
      <c r="BI53" s="18"/>
      <c r="BJ53" s="18">
        <v>0</v>
      </c>
      <c r="BK53" s="13"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v>0</v>
      </c>
      <c r="CG53" s="18">
        <v>0</v>
      </c>
      <c r="CH53" s="18">
        <v>0</v>
      </c>
      <c r="CI53" s="13">
        <v>0</v>
      </c>
      <c r="CJ53" s="18">
        <v>0</v>
      </c>
      <c r="CK53" s="18">
        <v>0</v>
      </c>
      <c r="CL53" s="13">
        <v>0</v>
      </c>
      <c r="CM53" s="18">
        <v>0</v>
      </c>
      <c r="CN53" s="18">
        <v>0</v>
      </c>
      <c r="CO53" s="13">
        <v>0</v>
      </c>
      <c r="CP53" s="18">
        <v>0</v>
      </c>
      <c r="CQ53" s="18">
        <v>0</v>
      </c>
      <c r="CR53" s="13">
        <v>0</v>
      </c>
      <c r="CS53" s="18">
        <v>0</v>
      </c>
      <c r="CT53" s="18">
        <v>0</v>
      </c>
      <c r="CU53" s="18"/>
      <c r="CV53" s="20"/>
      <c r="CW53" s="17">
        <v>3729</v>
      </c>
      <c r="CX53" s="13">
        <v>3724</v>
      </c>
      <c r="CY53" s="13">
        <v>5</v>
      </c>
    </row>
    <row r="54" spans="1:103" ht="47.25" x14ac:dyDescent="0.25">
      <c r="A54" s="12" t="s">
        <v>150</v>
      </c>
      <c r="B54" s="13">
        <v>0</v>
      </c>
      <c r="C54" s="18">
        <v>0</v>
      </c>
      <c r="D54" s="18"/>
      <c r="E54" s="18">
        <v>0</v>
      </c>
      <c r="F54" s="13">
        <v>0</v>
      </c>
      <c r="G54" s="18">
        <v>0</v>
      </c>
      <c r="H54" s="18">
        <v>0</v>
      </c>
      <c r="I54" s="13">
        <v>0</v>
      </c>
      <c r="J54" s="18">
        <v>0</v>
      </c>
      <c r="K54" s="18">
        <v>0</v>
      </c>
      <c r="L54" s="13">
        <v>0</v>
      </c>
      <c r="M54" s="18">
        <v>0</v>
      </c>
      <c r="N54" s="18">
        <v>0</v>
      </c>
      <c r="O54" s="13">
        <v>0</v>
      </c>
      <c r="P54" s="18">
        <v>0</v>
      </c>
      <c r="Q54" s="18">
        <v>0</v>
      </c>
      <c r="R54" s="13">
        <v>0</v>
      </c>
      <c r="S54" s="18">
        <v>0</v>
      </c>
      <c r="T54" s="18">
        <v>0</v>
      </c>
      <c r="U54" s="13">
        <v>0</v>
      </c>
      <c r="V54" s="18">
        <v>0</v>
      </c>
      <c r="W54" s="18">
        <v>0</v>
      </c>
      <c r="X54" s="13"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v>1656</v>
      </c>
      <c r="AE54" s="18">
        <v>1656</v>
      </c>
      <c r="AF54" s="18">
        <v>0</v>
      </c>
      <c r="AG54" s="13">
        <v>124</v>
      </c>
      <c r="AH54" s="18">
        <v>124</v>
      </c>
      <c r="AI54" s="18">
        <v>0</v>
      </c>
      <c r="AJ54" s="13">
        <v>0</v>
      </c>
      <c r="AK54" s="18">
        <v>0</v>
      </c>
      <c r="AL54" s="18">
        <v>0</v>
      </c>
      <c r="AM54" s="13">
        <v>1281</v>
      </c>
      <c r="AN54" s="18">
        <v>1281</v>
      </c>
      <c r="AO54" s="18">
        <v>0</v>
      </c>
      <c r="AP54" s="13">
        <v>0</v>
      </c>
      <c r="AQ54" s="18">
        <v>0</v>
      </c>
      <c r="AR54" s="18">
        <v>0</v>
      </c>
      <c r="AS54" s="13">
        <v>0</v>
      </c>
      <c r="AT54" s="18">
        <v>0</v>
      </c>
      <c r="AU54" s="18">
        <v>0</v>
      </c>
      <c r="AV54" s="13">
        <v>0</v>
      </c>
      <c r="AW54" s="18">
        <v>0</v>
      </c>
      <c r="AX54" s="18">
        <v>0</v>
      </c>
      <c r="AY54" s="13">
        <v>0</v>
      </c>
      <c r="AZ54" s="18">
        <v>0</v>
      </c>
      <c r="BA54" s="18">
        <v>0</v>
      </c>
      <c r="BB54" s="15">
        <v>0</v>
      </c>
      <c r="BC54" s="18">
        <v>0</v>
      </c>
      <c r="BD54" s="18"/>
      <c r="BE54" s="18"/>
      <c r="BF54" s="18">
        <v>0</v>
      </c>
      <c r="BG54" s="15">
        <v>0</v>
      </c>
      <c r="BH54" s="18">
        <v>0</v>
      </c>
      <c r="BI54" s="18"/>
      <c r="BJ54" s="18">
        <v>0</v>
      </c>
      <c r="BK54" s="13"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v>3203</v>
      </c>
      <c r="CG54" s="18">
        <v>3174</v>
      </c>
      <c r="CH54" s="18">
        <v>29</v>
      </c>
      <c r="CI54" s="13">
        <v>4800</v>
      </c>
      <c r="CJ54" s="18">
        <v>4700</v>
      </c>
      <c r="CK54" s="18">
        <v>100</v>
      </c>
      <c r="CL54" s="13">
        <v>2048</v>
      </c>
      <c r="CM54" s="18">
        <v>2048</v>
      </c>
      <c r="CN54" s="18">
        <v>0</v>
      </c>
      <c r="CO54" s="13">
        <v>0</v>
      </c>
      <c r="CP54" s="18">
        <v>0</v>
      </c>
      <c r="CQ54" s="18">
        <v>0</v>
      </c>
      <c r="CR54" s="13">
        <v>0</v>
      </c>
      <c r="CS54" s="18">
        <v>0</v>
      </c>
      <c r="CT54" s="18">
        <v>0</v>
      </c>
      <c r="CU54" s="18">
        <v>0</v>
      </c>
      <c r="CV54" s="20"/>
      <c r="CW54" s="17">
        <v>19571</v>
      </c>
      <c r="CX54" s="13">
        <v>19442</v>
      </c>
      <c r="CY54" s="13">
        <v>129</v>
      </c>
    </row>
    <row r="55" spans="1:103" ht="31.5" x14ac:dyDescent="0.25">
      <c r="A55" s="12" t="s">
        <v>151</v>
      </c>
      <c r="B55" s="13">
        <v>4470</v>
      </c>
      <c r="C55" s="22">
        <v>4464</v>
      </c>
      <c r="D55" s="23"/>
      <c r="E55" s="18">
        <v>6</v>
      </c>
      <c r="F55" s="13">
        <v>0</v>
      </c>
      <c r="G55" s="18"/>
      <c r="H55" s="18"/>
      <c r="I55" s="13">
        <v>0</v>
      </c>
      <c r="J55" s="18"/>
      <c r="K55" s="18"/>
      <c r="L55" s="13">
        <v>1540</v>
      </c>
      <c r="M55" s="18">
        <v>1532</v>
      </c>
      <c r="N55" s="18">
        <v>8</v>
      </c>
      <c r="O55" s="13">
        <v>0</v>
      </c>
      <c r="P55" s="18">
        <v>0</v>
      </c>
      <c r="Q55" s="18">
        <v>0</v>
      </c>
      <c r="R55" s="13">
        <v>0</v>
      </c>
      <c r="S55" s="18">
        <v>0</v>
      </c>
      <c r="T55" s="18">
        <v>0</v>
      </c>
      <c r="U55" s="13">
        <v>0</v>
      </c>
      <c r="V55" s="18">
        <v>0</v>
      </c>
      <c r="W55" s="18">
        <v>0</v>
      </c>
      <c r="X55" s="13"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v>0</v>
      </c>
      <c r="AE55" s="18">
        <v>0</v>
      </c>
      <c r="AF55" s="18">
        <v>0</v>
      </c>
      <c r="AG55" s="13">
        <v>0</v>
      </c>
      <c r="AH55" s="18">
        <v>0</v>
      </c>
      <c r="AI55" s="18">
        <v>0</v>
      </c>
      <c r="AJ55" s="13">
        <v>5702</v>
      </c>
      <c r="AK55" s="18">
        <v>5622</v>
      </c>
      <c r="AL55" s="18">
        <v>80</v>
      </c>
      <c r="AM55" s="13">
        <v>0</v>
      </c>
      <c r="AN55" s="18">
        <v>0</v>
      </c>
      <c r="AO55" s="18">
        <v>0</v>
      </c>
      <c r="AP55" s="13">
        <v>0</v>
      </c>
      <c r="AQ55" s="18">
        <v>0</v>
      </c>
      <c r="AR55" s="18">
        <v>0</v>
      </c>
      <c r="AS55" s="13">
        <v>0</v>
      </c>
      <c r="AT55" s="18">
        <v>0</v>
      </c>
      <c r="AU55" s="18">
        <v>0</v>
      </c>
      <c r="AV55" s="13">
        <v>0</v>
      </c>
      <c r="AW55" s="18">
        <v>0</v>
      </c>
      <c r="AX55" s="18">
        <v>0</v>
      </c>
      <c r="AY55" s="13">
        <v>1007</v>
      </c>
      <c r="AZ55" s="18">
        <v>1007</v>
      </c>
      <c r="BA55" s="18"/>
      <c r="BB55" s="15">
        <v>845</v>
      </c>
      <c r="BC55" s="18">
        <v>845</v>
      </c>
      <c r="BD55" s="18">
        <v>570</v>
      </c>
      <c r="BE55" s="18"/>
      <c r="BF55" s="18"/>
      <c r="BG55" s="15">
        <v>20</v>
      </c>
      <c r="BH55" s="18">
        <v>20</v>
      </c>
      <c r="BI55" s="18"/>
      <c r="BJ55" s="18"/>
      <c r="BK55" s="13"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v>9458</v>
      </c>
      <c r="BZ55" s="18"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v>0</v>
      </c>
      <c r="CG55" s="18">
        <v>0</v>
      </c>
      <c r="CH55" s="18">
        <v>0</v>
      </c>
      <c r="CI55" s="13">
        <v>0</v>
      </c>
      <c r="CJ55" s="18">
        <v>0</v>
      </c>
      <c r="CK55" s="18">
        <v>0</v>
      </c>
      <c r="CL55" s="13">
        <v>943</v>
      </c>
      <c r="CM55" s="18">
        <v>943</v>
      </c>
      <c r="CN55" s="18">
        <v>0</v>
      </c>
      <c r="CO55" s="13">
        <v>0</v>
      </c>
      <c r="CP55" s="18">
        <v>0</v>
      </c>
      <c r="CQ55" s="18">
        <v>0</v>
      </c>
      <c r="CR55" s="13">
        <v>0</v>
      </c>
      <c r="CS55" s="18">
        <v>0</v>
      </c>
      <c r="CT55" s="18">
        <v>0</v>
      </c>
      <c r="CU55" s="18">
        <v>0</v>
      </c>
      <c r="CV55" s="20"/>
      <c r="CW55" s="17">
        <v>28192</v>
      </c>
      <c r="CX55" s="13">
        <v>25744</v>
      </c>
      <c r="CY55" s="13">
        <v>2448</v>
      </c>
    </row>
    <row r="56" spans="1:103" ht="31.5" x14ac:dyDescent="0.25">
      <c r="A56" s="12" t="s">
        <v>152</v>
      </c>
      <c r="B56" s="13">
        <v>0</v>
      </c>
      <c r="C56" s="18"/>
      <c r="D56" s="18"/>
      <c r="E56" s="18"/>
      <c r="F56" s="13">
        <v>0</v>
      </c>
      <c r="G56" s="18"/>
      <c r="H56" s="18"/>
      <c r="I56" s="13">
        <v>0</v>
      </c>
      <c r="J56" s="18"/>
      <c r="K56" s="18"/>
      <c r="L56" s="13">
        <v>0</v>
      </c>
      <c r="M56" s="18"/>
      <c r="N56" s="18"/>
      <c r="O56" s="13">
        <v>2540</v>
      </c>
      <c r="P56" s="18">
        <v>2482</v>
      </c>
      <c r="Q56" s="18">
        <v>58</v>
      </c>
      <c r="R56" s="13">
        <v>0</v>
      </c>
      <c r="S56" s="18"/>
      <c r="T56" s="18"/>
      <c r="U56" s="13">
        <v>0</v>
      </c>
      <c r="V56" s="18"/>
      <c r="W56" s="18"/>
      <c r="X56" s="13">
        <v>0</v>
      </c>
      <c r="Y56" s="18"/>
      <c r="Z56" s="18"/>
      <c r="AA56" s="18"/>
      <c r="AB56" s="18">
        <v>1906</v>
      </c>
      <c r="AC56" s="18">
        <v>0</v>
      </c>
      <c r="AD56" s="13">
        <v>1706</v>
      </c>
      <c r="AE56" s="18">
        <v>1676</v>
      </c>
      <c r="AF56" s="18">
        <v>30</v>
      </c>
      <c r="AG56" s="13">
        <v>2106</v>
      </c>
      <c r="AH56" s="18">
        <v>2106</v>
      </c>
      <c r="AI56" s="18"/>
      <c r="AJ56" s="13">
        <v>0</v>
      </c>
      <c r="AK56" s="18"/>
      <c r="AL56" s="18"/>
      <c r="AM56" s="13">
        <v>0</v>
      </c>
      <c r="AN56" s="18"/>
      <c r="AO56" s="18"/>
      <c r="AP56" s="13">
        <v>0</v>
      </c>
      <c r="AQ56" s="18"/>
      <c r="AR56" s="18"/>
      <c r="AS56" s="13">
        <v>0</v>
      </c>
      <c r="AT56" s="18"/>
      <c r="AU56" s="18"/>
      <c r="AV56" s="13">
        <v>0</v>
      </c>
      <c r="AW56" s="18"/>
      <c r="AX56" s="18"/>
      <c r="AY56" s="13">
        <v>0</v>
      </c>
      <c r="AZ56" s="18"/>
      <c r="BA56" s="18"/>
      <c r="BB56" s="15">
        <v>0</v>
      </c>
      <c r="BC56" s="18"/>
      <c r="BD56" s="18"/>
      <c r="BE56" s="18"/>
      <c r="BF56" s="18"/>
      <c r="BG56" s="15">
        <v>0</v>
      </c>
      <c r="BH56" s="18"/>
      <c r="BI56" s="18"/>
      <c r="BJ56" s="18"/>
      <c r="BK56" s="13">
        <v>0</v>
      </c>
      <c r="BL56" s="18"/>
      <c r="BM56" s="18"/>
      <c r="BN56" s="18"/>
      <c r="BO56" s="18"/>
      <c r="BP56" s="13"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v>0</v>
      </c>
      <c r="BZ56" s="18"/>
      <c r="CA56" s="18"/>
      <c r="CB56" s="18"/>
      <c r="CC56" s="18"/>
      <c r="CD56" s="18"/>
      <c r="CE56" s="18"/>
      <c r="CF56" s="13">
        <v>0</v>
      </c>
      <c r="CG56" s="18"/>
      <c r="CH56" s="18"/>
      <c r="CI56" s="13">
        <v>0</v>
      </c>
      <c r="CJ56" s="18"/>
      <c r="CK56" s="18"/>
      <c r="CL56" s="13">
        <v>2946</v>
      </c>
      <c r="CM56" s="18">
        <v>2918</v>
      </c>
      <c r="CN56" s="18">
        <v>28</v>
      </c>
      <c r="CO56" s="13">
        <v>0</v>
      </c>
      <c r="CP56" s="18"/>
      <c r="CQ56" s="18"/>
      <c r="CR56" s="13">
        <v>0</v>
      </c>
      <c r="CS56" s="18"/>
      <c r="CT56" s="18"/>
      <c r="CU56" s="18"/>
      <c r="CV56" s="20"/>
      <c r="CW56" s="17">
        <v>11204</v>
      </c>
      <c r="CX56" s="13">
        <v>11088</v>
      </c>
      <c r="CY56" s="13">
        <v>116</v>
      </c>
    </row>
    <row r="57" spans="1:103" ht="31.5" x14ac:dyDescent="0.25">
      <c r="A57" s="12" t="s">
        <v>153</v>
      </c>
      <c r="B57" s="13">
        <v>0</v>
      </c>
      <c r="C57" s="18">
        <v>0</v>
      </c>
      <c r="D57" s="18"/>
      <c r="E57" s="18">
        <v>0</v>
      </c>
      <c r="F57" s="13">
        <v>0</v>
      </c>
      <c r="G57" s="18">
        <v>0</v>
      </c>
      <c r="H57" s="18">
        <v>0</v>
      </c>
      <c r="I57" s="13">
        <v>0</v>
      </c>
      <c r="J57" s="18">
        <v>0</v>
      </c>
      <c r="K57" s="18">
        <v>0</v>
      </c>
      <c r="L57" s="13">
        <v>0</v>
      </c>
      <c r="M57" s="18">
        <v>0</v>
      </c>
      <c r="N57" s="18">
        <v>0</v>
      </c>
      <c r="O57" s="13">
        <v>0</v>
      </c>
      <c r="P57" s="18">
        <v>0</v>
      </c>
      <c r="Q57" s="18">
        <v>0</v>
      </c>
      <c r="R57" s="13">
        <v>0</v>
      </c>
      <c r="S57" s="18">
        <v>0</v>
      </c>
      <c r="T57" s="18">
        <v>0</v>
      </c>
      <c r="U57" s="13">
        <v>0</v>
      </c>
      <c r="V57" s="18">
        <v>0</v>
      </c>
      <c r="W57" s="18">
        <v>0</v>
      </c>
      <c r="X57" s="13"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v>0</v>
      </c>
      <c r="AE57" s="18">
        <v>0</v>
      </c>
      <c r="AF57" s="18">
        <v>0</v>
      </c>
      <c r="AG57" s="13">
        <v>0</v>
      </c>
      <c r="AH57" s="18">
        <v>0</v>
      </c>
      <c r="AI57" s="18">
        <v>0</v>
      </c>
      <c r="AJ57" s="13">
        <v>0</v>
      </c>
      <c r="AK57" s="18">
        <v>0</v>
      </c>
      <c r="AL57" s="18">
        <v>0</v>
      </c>
      <c r="AM57" s="13">
        <v>0</v>
      </c>
      <c r="AN57" s="18">
        <v>0</v>
      </c>
      <c r="AO57" s="18">
        <v>0</v>
      </c>
      <c r="AP57" s="13">
        <v>0</v>
      </c>
      <c r="AQ57" s="18">
        <v>0</v>
      </c>
      <c r="AR57" s="18">
        <v>0</v>
      </c>
      <c r="AS57" s="13">
        <v>0</v>
      </c>
      <c r="AT57" s="18">
        <v>0</v>
      </c>
      <c r="AU57" s="18">
        <v>0</v>
      </c>
      <c r="AV57" s="13">
        <v>0</v>
      </c>
      <c r="AW57" s="18">
        <v>0</v>
      </c>
      <c r="AX57" s="18">
        <v>0</v>
      </c>
      <c r="AY57" s="13">
        <v>0</v>
      </c>
      <c r="AZ57" s="18">
        <v>0</v>
      </c>
      <c r="BA57" s="18">
        <v>0</v>
      </c>
      <c r="BB57" s="15">
        <v>0</v>
      </c>
      <c r="BC57" s="18">
        <v>0</v>
      </c>
      <c r="BD57" s="18"/>
      <c r="BE57" s="18"/>
      <c r="BF57" s="18">
        <v>0</v>
      </c>
      <c r="BG57" s="15">
        <v>0</v>
      </c>
      <c r="BH57" s="18">
        <v>0</v>
      </c>
      <c r="BI57" s="18"/>
      <c r="BJ57" s="18">
        <v>0</v>
      </c>
      <c r="BK57" s="13"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v>0</v>
      </c>
      <c r="CG57" s="18">
        <v>0</v>
      </c>
      <c r="CH57" s="18">
        <v>0</v>
      </c>
      <c r="CI57" s="13">
        <v>0</v>
      </c>
      <c r="CJ57" s="18">
        <v>0</v>
      </c>
      <c r="CK57" s="18">
        <v>0</v>
      </c>
      <c r="CL57" s="13">
        <v>0</v>
      </c>
      <c r="CM57" s="18">
        <v>0</v>
      </c>
      <c r="CN57" s="18">
        <v>0</v>
      </c>
      <c r="CO57" s="13">
        <v>0</v>
      </c>
      <c r="CP57" s="18">
        <v>0</v>
      </c>
      <c r="CQ57" s="18">
        <v>0</v>
      </c>
      <c r="CR57" s="13">
        <v>0</v>
      </c>
      <c r="CS57" s="18">
        <v>0</v>
      </c>
      <c r="CT57" s="18">
        <v>0</v>
      </c>
      <c r="CU57" s="18">
        <v>1200</v>
      </c>
      <c r="CV57" s="20"/>
      <c r="CW57" s="17">
        <v>4725</v>
      </c>
      <c r="CX57" s="13">
        <v>4608</v>
      </c>
      <c r="CY57" s="13">
        <v>117</v>
      </c>
    </row>
    <row r="58" spans="1:103" ht="31.5" x14ac:dyDescent="0.25">
      <c r="A58" s="12" t="s">
        <v>154</v>
      </c>
      <c r="B58" s="13">
        <v>0</v>
      </c>
      <c r="C58" s="18">
        <v>0</v>
      </c>
      <c r="D58" s="18"/>
      <c r="E58" s="18">
        <v>0</v>
      </c>
      <c r="F58" s="13">
        <v>0</v>
      </c>
      <c r="G58" s="18">
        <v>0</v>
      </c>
      <c r="H58" s="18">
        <v>0</v>
      </c>
      <c r="I58" s="13">
        <v>0</v>
      </c>
      <c r="J58" s="18">
        <v>0</v>
      </c>
      <c r="K58" s="18">
        <v>0</v>
      </c>
      <c r="L58" s="13">
        <v>141</v>
      </c>
      <c r="M58" s="18">
        <v>0</v>
      </c>
      <c r="N58" s="18">
        <v>141</v>
      </c>
      <c r="O58" s="13">
        <v>0</v>
      </c>
      <c r="P58" s="18">
        <v>0</v>
      </c>
      <c r="Q58" s="18">
        <v>0</v>
      </c>
      <c r="R58" s="13">
        <v>0</v>
      </c>
      <c r="S58" s="18">
        <v>0</v>
      </c>
      <c r="T58" s="18">
        <v>0</v>
      </c>
      <c r="U58" s="13">
        <v>0</v>
      </c>
      <c r="V58" s="18">
        <v>0</v>
      </c>
      <c r="W58" s="18">
        <v>0</v>
      </c>
      <c r="X58" s="13"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v>0</v>
      </c>
      <c r="AE58" s="18">
        <v>0</v>
      </c>
      <c r="AF58" s="18">
        <v>0</v>
      </c>
      <c r="AG58" s="13">
        <v>0</v>
      </c>
      <c r="AH58" s="18">
        <v>0</v>
      </c>
      <c r="AI58" s="18">
        <v>0</v>
      </c>
      <c r="AJ58" s="13">
        <v>0</v>
      </c>
      <c r="AK58" s="18">
        <v>0</v>
      </c>
      <c r="AL58" s="18">
        <v>0</v>
      </c>
      <c r="AM58" s="13">
        <v>0</v>
      </c>
      <c r="AN58" s="18">
        <v>0</v>
      </c>
      <c r="AO58" s="18">
        <v>0</v>
      </c>
      <c r="AP58" s="13">
        <v>0</v>
      </c>
      <c r="AQ58" s="18">
        <v>0</v>
      </c>
      <c r="AR58" s="18">
        <v>0</v>
      </c>
      <c r="AS58" s="13">
        <v>0</v>
      </c>
      <c r="AT58" s="18">
        <v>0</v>
      </c>
      <c r="AU58" s="18">
        <v>0</v>
      </c>
      <c r="AV58" s="13">
        <v>0</v>
      </c>
      <c r="AW58" s="18">
        <v>0</v>
      </c>
      <c r="AX58" s="18">
        <v>0</v>
      </c>
      <c r="AY58" s="13">
        <v>0</v>
      </c>
      <c r="AZ58" s="18">
        <v>0</v>
      </c>
      <c r="BA58" s="18">
        <v>0</v>
      </c>
      <c r="BB58" s="15">
        <v>0</v>
      </c>
      <c r="BC58" s="18">
        <v>0</v>
      </c>
      <c r="BD58" s="18"/>
      <c r="BE58" s="18"/>
      <c r="BF58" s="18">
        <v>0</v>
      </c>
      <c r="BG58" s="15">
        <v>0</v>
      </c>
      <c r="BH58" s="18">
        <v>0</v>
      </c>
      <c r="BI58" s="18"/>
      <c r="BJ58" s="18">
        <v>0</v>
      </c>
      <c r="BK58" s="13"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v>0</v>
      </c>
      <c r="CG58" s="18">
        <v>0</v>
      </c>
      <c r="CH58" s="18">
        <v>0</v>
      </c>
      <c r="CI58" s="13">
        <v>0</v>
      </c>
      <c r="CJ58" s="18">
        <v>0</v>
      </c>
      <c r="CK58" s="18">
        <v>0</v>
      </c>
      <c r="CL58" s="13">
        <v>1204</v>
      </c>
      <c r="CM58" s="18">
        <v>0</v>
      </c>
      <c r="CN58" s="18">
        <v>1204</v>
      </c>
      <c r="CO58" s="13">
        <v>0</v>
      </c>
      <c r="CP58" s="18">
        <v>0</v>
      </c>
      <c r="CQ58" s="18"/>
      <c r="CR58" s="13">
        <v>0</v>
      </c>
      <c r="CS58" s="18"/>
      <c r="CT58" s="18"/>
      <c r="CU58" s="18"/>
      <c r="CV58" s="20"/>
      <c r="CW58" s="17">
        <v>2389</v>
      </c>
      <c r="CX58" s="13">
        <v>0</v>
      </c>
      <c r="CY58" s="13">
        <v>2389</v>
      </c>
    </row>
    <row r="59" spans="1:103" ht="31.5" x14ac:dyDescent="0.25">
      <c r="A59" s="12" t="s">
        <v>155</v>
      </c>
      <c r="B59" s="13">
        <v>3297</v>
      </c>
      <c r="C59" s="18">
        <v>3297</v>
      </c>
      <c r="D59" s="18">
        <v>770</v>
      </c>
      <c r="E59" s="18"/>
      <c r="F59" s="13">
        <v>1968</v>
      </c>
      <c r="G59" s="18">
        <v>1968</v>
      </c>
      <c r="H59" s="18">
        <v>0</v>
      </c>
      <c r="I59" s="13">
        <v>1085</v>
      </c>
      <c r="J59" s="18">
        <v>1085</v>
      </c>
      <c r="K59" s="18">
        <v>0</v>
      </c>
      <c r="L59" s="13">
        <v>950</v>
      </c>
      <c r="M59" s="18">
        <v>950</v>
      </c>
      <c r="N59" s="18">
        <v>0</v>
      </c>
      <c r="O59" s="13">
        <v>1000</v>
      </c>
      <c r="P59" s="18">
        <v>1000</v>
      </c>
      <c r="Q59" s="18">
        <v>0</v>
      </c>
      <c r="R59" s="13">
        <v>940</v>
      </c>
      <c r="S59" s="18">
        <v>940</v>
      </c>
      <c r="T59" s="18"/>
      <c r="U59" s="13">
        <v>0</v>
      </c>
      <c r="V59" s="18"/>
      <c r="W59" s="18"/>
      <c r="X59" s="13">
        <v>0</v>
      </c>
      <c r="Y59" s="18"/>
      <c r="Z59" s="18"/>
      <c r="AA59" s="18"/>
      <c r="AB59" s="18"/>
      <c r="AC59" s="18"/>
      <c r="AD59" s="13">
        <v>1185</v>
      </c>
      <c r="AE59" s="18">
        <v>1185</v>
      </c>
      <c r="AF59" s="18">
        <v>0</v>
      </c>
      <c r="AG59" s="13">
        <v>600</v>
      </c>
      <c r="AH59" s="18">
        <v>600</v>
      </c>
      <c r="AI59" s="18">
        <v>0</v>
      </c>
      <c r="AJ59" s="13">
        <v>1900</v>
      </c>
      <c r="AK59" s="18">
        <v>1900</v>
      </c>
      <c r="AL59" s="18">
        <v>0</v>
      </c>
      <c r="AM59" s="13">
        <v>860</v>
      </c>
      <c r="AN59" s="18">
        <v>860</v>
      </c>
      <c r="AO59" s="18">
        <v>0</v>
      </c>
      <c r="AP59" s="13">
        <v>800</v>
      </c>
      <c r="AQ59" s="18">
        <v>675</v>
      </c>
      <c r="AR59" s="18">
        <v>125</v>
      </c>
      <c r="AS59" s="13">
        <v>0</v>
      </c>
      <c r="AT59" s="18">
        <v>0</v>
      </c>
      <c r="AU59" s="18">
        <v>0</v>
      </c>
      <c r="AV59" s="13">
        <v>1000</v>
      </c>
      <c r="AW59" s="18">
        <v>1000</v>
      </c>
      <c r="AX59" s="18">
        <v>0</v>
      </c>
      <c r="AY59" s="13">
        <v>1200</v>
      </c>
      <c r="AZ59" s="18">
        <v>1200</v>
      </c>
      <c r="BA59" s="18"/>
      <c r="BB59" s="15">
        <v>0</v>
      </c>
      <c r="BC59" s="18"/>
      <c r="BD59" s="18"/>
      <c r="BE59" s="18"/>
      <c r="BF59" s="18"/>
      <c r="BG59" s="15">
        <v>2170</v>
      </c>
      <c r="BH59" s="18">
        <v>2170</v>
      </c>
      <c r="BI59" s="18">
        <v>270</v>
      </c>
      <c r="BJ59" s="18"/>
      <c r="BK59" s="13">
        <v>5335</v>
      </c>
      <c r="BL59" s="18">
        <v>1210</v>
      </c>
      <c r="BM59" s="18">
        <v>0</v>
      </c>
      <c r="BN59" s="18">
        <v>4125</v>
      </c>
      <c r="BO59" s="18">
        <v>0</v>
      </c>
      <c r="BP59" s="13"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v>0</v>
      </c>
      <c r="CG59" s="18"/>
      <c r="CH59" s="18"/>
      <c r="CI59" s="13">
        <v>0</v>
      </c>
      <c r="CJ59" s="18"/>
      <c r="CK59" s="18"/>
      <c r="CL59" s="13">
        <v>3045</v>
      </c>
      <c r="CM59" s="18">
        <v>3045</v>
      </c>
      <c r="CN59" s="18"/>
      <c r="CO59" s="13">
        <v>0</v>
      </c>
      <c r="CP59" s="18"/>
      <c r="CQ59" s="18"/>
      <c r="CR59" s="13">
        <v>0</v>
      </c>
      <c r="CS59" s="18"/>
      <c r="CT59" s="18"/>
      <c r="CU59" s="18"/>
      <c r="CV59" s="20"/>
      <c r="CW59" s="17">
        <v>31705</v>
      </c>
      <c r="CX59" s="13">
        <v>31570</v>
      </c>
      <c r="CY59" s="13">
        <v>135</v>
      </c>
    </row>
    <row r="60" spans="1:103" ht="31.5" x14ac:dyDescent="0.25">
      <c r="A60" s="12" t="s">
        <v>156</v>
      </c>
      <c r="B60" s="13">
        <v>8429</v>
      </c>
      <c r="C60" s="18">
        <v>7679</v>
      </c>
      <c r="D60" s="18">
        <v>1350</v>
      </c>
      <c r="E60" s="18">
        <v>750</v>
      </c>
      <c r="F60" s="13">
        <v>0</v>
      </c>
      <c r="G60" s="18"/>
      <c r="H60" s="18"/>
      <c r="I60" s="13">
        <v>0</v>
      </c>
      <c r="J60" s="18"/>
      <c r="K60" s="18"/>
      <c r="L60" s="13">
        <v>0</v>
      </c>
      <c r="M60" s="18"/>
      <c r="N60" s="18"/>
      <c r="O60" s="13">
        <v>0</v>
      </c>
      <c r="P60" s="18"/>
      <c r="Q60" s="18"/>
      <c r="R60" s="13">
        <v>0</v>
      </c>
      <c r="S60" s="18"/>
      <c r="T60" s="18"/>
      <c r="U60" s="13">
        <v>0</v>
      </c>
      <c r="V60" s="18"/>
      <c r="W60" s="18"/>
      <c r="X60" s="13">
        <v>0</v>
      </c>
      <c r="Y60" s="18"/>
      <c r="Z60" s="18"/>
      <c r="AA60" s="18"/>
      <c r="AB60" s="18"/>
      <c r="AC60" s="18"/>
      <c r="AD60" s="13">
        <v>0</v>
      </c>
      <c r="AE60" s="18"/>
      <c r="AF60" s="18"/>
      <c r="AG60" s="13">
        <v>0</v>
      </c>
      <c r="AH60" s="18"/>
      <c r="AI60" s="18"/>
      <c r="AJ60" s="13">
        <v>0</v>
      </c>
      <c r="AK60" s="18"/>
      <c r="AL60" s="18"/>
      <c r="AM60" s="13">
        <v>0</v>
      </c>
      <c r="AN60" s="18"/>
      <c r="AO60" s="18"/>
      <c r="AP60" s="13">
        <v>0</v>
      </c>
      <c r="AQ60" s="18"/>
      <c r="AR60" s="18"/>
      <c r="AS60" s="13">
        <v>0</v>
      </c>
      <c r="AT60" s="18"/>
      <c r="AU60" s="18"/>
      <c r="AV60" s="13">
        <v>0</v>
      </c>
      <c r="AW60" s="18"/>
      <c r="AX60" s="18"/>
      <c r="AY60" s="13">
        <v>0</v>
      </c>
      <c r="AZ60" s="18"/>
      <c r="BA60" s="18"/>
      <c r="BB60" s="15"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v>500</v>
      </c>
      <c r="BH60" s="18">
        <v>500</v>
      </c>
      <c r="BI60" s="18">
        <v>200</v>
      </c>
      <c r="BJ60" s="18"/>
      <c r="BK60" s="13">
        <v>0</v>
      </c>
      <c r="BL60" s="18"/>
      <c r="BM60" s="18"/>
      <c r="BN60" s="18"/>
      <c r="BO60" s="18"/>
      <c r="BP60" s="13"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v>0</v>
      </c>
      <c r="BZ60" s="18"/>
      <c r="CA60" s="18"/>
      <c r="CB60" s="18"/>
      <c r="CC60" s="18"/>
      <c r="CD60" s="18"/>
      <c r="CE60" s="18"/>
      <c r="CF60" s="13">
        <v>0</v>
      </c>
      <c r="CG60" s="18"/>
      <c r="CH60" s="18"/>
      <c r="CI60" s="13">
        <v>0</v>
      </c>
      <c r="CJ60" s="18"/>
      <c r="CK60" s="18">
        <v>0</v>
      </c>
      <c r="CL60" s="13">
        <v>2080</v>
      </c>
      <c r="CM60" s="18">
        <v>2080</v>
      </c>
      <c r="CN60" s="18">
        <v>0</v>
      </c>
      <c r="CO60" s="13">
        <v>0</v>
      </c>
      <c r="CP60" s="18"/>
      <c r="CQ60" s="18"/>
      <c r="CR60" s="13">
        <v>0</v>
      </c>
      <c r="CS60" s="18"/>
      <c r="CT60" s="18"/>
      <c r="CU60" s="18"/>
      <c r="CV60" s="20"/>
      <c r="CW60" s="17">
        <v>13765</v>
      </c>
      <c r="CX60" s="13">
        <v>12979</v>
      </c>
      <c r="CY60" s="13">
        <v>786</v>
      </c>
    </row>
    <row r="61" spans="1:103" ht="47.25" x14ac:dyDescent="0.25">
      <c r="A61" s="12" t="s">
        <v>157</v>
      </c>
      <c r="B61" s="13">
        <v>593</v>
      </c>
      <c r="C61" s="18">
        <v>0</v>
      </c>
      <c r="D61" s="18"/>
      <c r="E61" s="18">
        <v>593</v>
      </c>
      <c r="F61" s="13">
        <v>379</v>
      </c>
      <c r="G61" s="18">
        <v>0</v>
      </c>
      <c r="H61" s="18">
        <v>379</v>
      </c>
      <c r="I61" s="13">
        <v>881</v>
      </c>
      <c r="J61" s="18">
        <v>0</v>
      </c>
      <c r="K61" s="18">
        <v>881</v>
      </c>
      <c r="L61" s="13">
        <v>462</v>
      </c>
      <c r="M61" s="18">
        <v>0</v>
      </c>
      <c r="N61" s="18">
        <v>462</v>
      </c>
      <c r="O61" s="13">
        <v>1263</v>
      </c>
      <c r="P61" s="18">
        <v>0</v>
      </c>
      <c r="Q61" s="18">
        <v>1263</v>
      </c>
      <c r="R61" s="13">
        <v>746</v>
      </c>
      <c r="S61" s="18">
        <v>0</v>
      </c>
      <c r="T61" s="18">
        <v>746</v>
      </c>
      <c r="U61" s="13">
        <v>0</v>
      </c>
      <c r="V61" s="18">
        <v>0</v>
      </c>
      <c r="W61" s="18">
        <v>0</v>
      </c>
      <c r="X61" s="13"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v>942</v>
      </c>
      <c r="AE61" s="18">
        <v>0</v>
      </c>
      <c r="AF61" s="18">
        <v>942</v>
      </c>
      <c r="AG61" s="13">
        <v>58</v>
      </c>
      <c r="AH61" s="18">
        <v>0</v>
      </c>
      <c r="AI61" s="18">
        <v>58</v>
      </c>
      <c r="AJ61" s="13">
        <v>595</v>
      </c>
      <c r="AK61" s="18">
        <v>0</v>
      </c>
      <c r="AL61" s="18">
        <v>595</v>
      </c>
      <c r="AM61" s="13">
        <v>480</v>
      </c>
      <c r="AN61" s="18">
        <v>0</v>
      </c>
      <c r="AO61" s="18">
        <v>480</v>
      </c>
      <c r="AP61" s="13">
        <v>0</v>
      </c>
      <c r="AQ61" s="18">
        <v>0</v>
      </c>
      <c r="AR61" s="18">
        <v>0</v>
      </c>
      <c r="AS61" s="13">
        <v>116</v>
      </c>
      <c r="AT61" s="18">
        <v>0</v>
      </c>
      <c r="AU61" s="18">
        <v>116</v>
      </c>
      <c r="AV61" s="13">
        <v>112</v>
      </c>
      <c r="AW61" s="18">
        <v>0</v>
      </c>
      <c r="AX61" s="18">
        <v>112</v>
      </c>
      <c r="AY61" s="13">
        <v>0</v>
      </c>
      <c r="AZ61" s="18">
        <v>0</v>
      </c>
      <c r="BA61" s="18">
        <v>0</v>
      </c>
      <c r="BB61" s="15">
        <v>0</v>
      </c>
      <c r="BC61" s="18">
        <v>0</v>
      </c>
      <c r="BD61" s="18"/>
      <c r="BE61" s="18"/>
      <c r="BF61" s="18">
        <v>0</v>
      </c>
      <c r="BG61" s="15">
        <v>0</v>
      </c>
      <c r="BH61" s="18">
        <v>0</v>
      </c>
      <c r="BI61" s="18"/>
      <c r="BJ61" s="18">
        <v>0</v>
      </c>
      <c r="BK61" s="13"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v>1280</v>
      </c>
      <c r="CG61" s="18">
        <v>0</v>
      </c>
      <c r="CH61" s="18">
        <v>1280</v>
      </c>
      <c r="CI61" s="13">
        <v>0</v>
      </c>
      <c r="CJ61" s="18">
        <v>0</v>
      </c>
      <c r="CK61" s="18">
        <v>0</v>
      </c>
      <c r="CL61" s="13">
        <v>1200</v>
      </c>
      <c r="CM61" s="18">
        <v>0</v>
      </c>
      <c r="CN61" s="18">
        <v>1200</v>
      </c>
      <c r="CO61" s="13">
        <v>0</v>
      </c>
      <c r="CP61" s="18">
        <v>0</v>
      </c>
      <c r="CQ61" s="18">
        <v>0</v>
      </c>
      <c r="CR61" s="13">
        <v>0</v>
      </c>
      <c r="CS61" s="18">
        <v>0</v>
      </c>
      <c r="CT61" s="18">
        <v>0</v>
      </c>
      <c r="CU61" s="18">
        <v>0</v>
      </c>
      <c r="CV61" s="20"/>
      <c r="CW61" s="17">
        <v>11578</v>
      </c>
      <c r="CX61" s="13">
        <v>0</v>
      </c>
      <c r="CY61" s="13">
        <v>11578</v>
      </c>
    </row>
    <row r="62" spans="1:103" ht="47.25" x14ac:dyDescent="0.25">
      <c r="A62" s="12" t="s">
        <v>158</v>
      </c>
      <c r="B62" s="13">
        <v>0</v>
      </c>
      <c r="C62" s="18"/>
      <c r="D62" s="18"/>
      <c r="E62" s="18"/>
      <c r="F62" s="13">
        <v>0</v>
      </c>
      <c r="G62" s="18"/>
      <c r="H62" s="18"/>
      <c r="I62" s="13">
        <v>0</v>
      </c>
      <c r="J62" s="18"/>
      <c r="K62" s="18"/>
      <c r="L62" s="13">
        <v>0</v>
      </c>
      <c r="M62" s="18"/>
      <c r="N62" s="18"/>
      <c r="O62" s="13">
        <v>0</v>
      </c>
      <c r="P62" s="18"/>
      <c r="Q62" s="18"/>
      <c r="R62" s="13">
        <v>0</v>
      </c>
      <c r="S62" s="18"/>
      <c r="T62" s="18"/>
      <c r="U62" s="13">
        <v>0</v>
      </c>
      <c r="V62" s="18"/>
      <c r="W62" s="18"/>
      <c r="X62" s="13">
        <v>0</v>
      </c>
      <c r="Y62" s="18"/>
      <c r="Z62" s="18"/>
      <c r="AA62" s="18"/>
      <c r="AB62" s="18"/>
      <c r="AC62" s="18"/>
      <c r="AD62" s="13">
        <v>0</v>
      </c>
      <c r="AE62" s="18"/>
      <c r="AF62" s="18"/>
      <c r="AG62" s="13">
        <v>0</v>
      </c>
      <c r="AH62" s="18"/>
      <c r="AI62" s="18"/>
      <c r="AJ62" s="13">
        <v>0</v>
      </c>
      <c r="AK62" s="18"/>
      <c r="AL62" s="18"/>
      <c r="AM62" s="13">
        <v>0</v>
      </c>
      <c r="AN62" s="18"/>
      <c r="AO62" s="18"/>
      <c r="AP62" s="13">
        <v>0</v>
      </c>
      <c r="AQ62" s="18"/>
      <c r="AR62" s="18"/>
      <c r="AS62" s="13">
        <v>0</v>
      </c>
      <c r="AT62" s="18"/>
      <c r="AU62" s="18"/>
      <c r="AV62" s="13">
        <v>0</v>
      </c>
      <c r="AW62" s="18"/>
      <c r="AX62" s="18"/>
      <c r="AY62" s="13">
        <v>0</v>
      </c>
      <c r="AZ62" s="18"/>
      <c r="BA62" s="18"/>
      <c r="BB62" s="15">
        <v>0</v>
      </c>
      <c r="BC62" s="18"/>
      <c r="BD62" s="18"/>
      <c r="BE62" s="18"/>
      <c r="BF62" s="18"/>
      <c r="BG62" s="15">
        <v>0</v>
      </c>
      <c r="BH62" s="18"/>
      <c r="BI62" s="18"/>
      <c r="BJ62" s="18"/>
      <c r="BK62" s="13">
        <v>0</v>
      </c>
      <c r="BL62" s="18"/>
      <c r="BM62" s="18"/>
      <c r="BN62" s="18"/>
      <c r="BO62" s="18"/>
      <c r="BP62" s="13"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v>0</v>
      </c>
      <c r="BZ62" s="18"/>
      <c r="CA62" s="18"/>
      <c r="CB62" s="18"/>
      <c r="CC62" s="18"/>
      <c r="CD62" s="18"/>
      <c r="CE62" s="18"/>
      <c r="CF62" s="13">
        <v>0</v>
      </c>
      <c r="CG62" s="18"/>
      <c r="CH62" s="18"/>
      <c r="CI62" s="13">
        <v>0</v>
      </c>
      <c r="CJ62" s="18"/>
      <c r="CK62" s="18"/>
      <c r="CL62" s="13">
        <v>0</v>
      </c>
      <c r="CM62" s="18"/>
      <c r="CN62" s="18"/>
      <c r="CO62" s="13">
        <v>0</v>
      </c>
      <c r="CP62" s="18"/>
      <c r="CQ62" s="18"/>
      <c r="CR62" s="13">
        <v>20115</v>
      </c>
      <c r="CS62" s="18">
        <v>9580</v>
      </c>
      <c r="CT62" s="18">
        <v>10535</v>
      </c>
      <c r="CU62" s="18">
        <v>0</v>
      </c>
      <c r="CV62" s="20"/>
      <c r="CW62" s="17">
        <v>20115</v>
      </c>
      <c r="CX62" s="13">
        <v>9580</v>
      </c>
      <c r="CY62" s="13">
        <v>10535</v>
      </c>
    </row>
    <row r="63" spans="1:103" ht="31.5" x14ac:dyDescent="0.25">
      <c r="A63" s="12" t="s">
        <v>159</v>
      </c>
      <c r="B63" s="13">
        <v>0</v>
      </c>
      <c r="C63" s="18">
        <v>0</v>
      </c>
      <c r="D63" s="18"/>
      <c r="E63" s="18">
        <v>0</v>
      </c>
      <c r="F63" s="13">
        <v>0</v>
      </c>
      <c r="G63" s="18">
        <v>0</v>
      </c>
      <c r="H63" s="18">
        <v>0</v>
      </c>
      <c r="I63" s="13">
        <v>0</v>
      </c>
      <c r="J63" s="18">
        <v>0</v>
      </c>
      <c r="K63" s="18">
        <v>0</v>
      </c>
      <c r="L63" s="13">
        <v>0</v>
      </c>
      <c r="M63" s="18">
        <v>0</v>
      </c>
      <c r="N63" s="18">
        <v>0</v>
      </c>
      <c r="O63" s="13">
        <v>0</v>
      </c>
      <c r="P63" s="18">
        <v>0</v>
      </c>
      <c r="Q63" s="18">
        <v>0</v>
      </c>
      <c r="R63" s="13">
        <v>0</v>
      </c>
      <c r="S63" s="18">
        <v>0</v>
      </c>
      <c r="T63" s="18">
        <v>0</v>
      </c>
      <c r="U63" s="13">
        <v>0</v>
      </c>
      <c r="V63" s="18">
        <v>0</v>
      </c>
      <c r="W63" s="18">
        <v>0</v>
      </c>
      <c r="X63" s="13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v>0</v>
      </c>
      <c r="AE63" s="18">
        <v>0</v>
      </c>
      <c r="AF63" s="18">
        <v>0</v>
      </c>
      <c r="AG63" s="13">
        <v>0</v>
      </c>
      <c r="AH63" s="18">
        <v>0</v>
      </c>
      <c r="AI63" s="18">
        <v>0</v>
      </c>
      <c r="AJ63" s="13">
        <v>0</v>
      </c>
      <c r="AK63" s="18">
        <v>0</v>
      </c>
      <c r="AL63" s="18">
        <v>0</v>
      </c>
      <c r="AM63" s="13">
        <v>0</v>
      </c>
      <c r="AN63" s="18">
        <v>0</v>
      </c>
      <c r="AO63" s="18">
        <v>0</v>
      </c>
      <c r="AP63" s="13">
        <v>0</v>
      </c>
      <c r="AQ63" s="18">
        <v>0</v>
      </c>
      <c r="AR63" s="18">
        <v>0</v>
      </c>
      <c r="AS63" s="13">
        <v>0</v>
      </c>
      <c r="AT63" s="18">
        <v>0</v>
      </c>
      <c r="AU63" s="18">
        <v>0</v>
      </c>
      <c r="AV63" s="13">
        <v>0</v>
      </c>
      <c r="AW63" s="18">
        <v>0</v>
      </c>
      <c r="AX63" s="18">
        <v>0</v>
      </c>
      <c r="AY63" s="13">
        <v>0</v>
      </c>
      <c r="AZ63" s="18">
        <v>0</v>
      </c>
      <c r="BA63" s="18">
        <v>0</v>
      </c>
      <c r="BB63" s="15">
        <v>0</v>
      </c>
      <c r="BC63" s="18">
        <v>0</v>
      </c>
      <c r="BD63" s="18"/>
      <c r="BE63" s="18"/>
      <c r="BF63" s="18">
        <v>0</v>
      </c>
      <c r="BG63" s="15">
        <v>0</v>
      </c>
      <c r="BH63" s="18">
        <v>0</v>
      </c>
      <c r="BI63" s="18"/>
      <c r="BJ63" s="18">
        <v>0</v>
      </c>
      <c r="BK63" s="13">
        <v>0</v>
      </c>
      <c r="BL63" s="18"/>
      <c r="BM63" s="18"/>
      <c r="BN63" s="18"/>
      <c r="BO63" s="18">
        <v>0</v>
      </c>
      <c r="BP63" s="13">
        <v>21854</v>
      </c>
      <c r="BQ63" s="19">
        <v>1028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v>0</v>
      </c>
      <c r="BZ63" s="18"/>
      <c r="CA63" s="18"/>
      <c r="CB63" s="18"/>
      <c r="CC63" s="18"/>
      <c r="CD63" s="18"/>
      <c r="CE63" s="18"/>
      <c r="CF63" s="13">
        <v>0</v>
      </c>
      <c r="CG63" s="18"/>
      <c r="CH63" s="18"/>
      <c r="CI63" s="13">
        <v>0</v>
      </c>
      <c r="CJ63" s="18"/>
      <c r="CK63" s="18"/>
      <c r="CL63" s="13">
        <v>0</v>
      </c>
      <c r="CM63" s="18"/>
      <c r="CN63" s="18"/>
      <c r="CO63" s="13">
        <v>0</v>
      </c>
      <c r="CP63" s="18"/>
      <c r="CQ63" s="18"/>
      <c r="CR63" s="13">
        <v>0</v>
      </c>
      <c r="CS63" s="18"/>
      <c r="CT63" s="18"/>
      <c r="CU63" s="18"/>
      <c r="CV63" s="20"/>
      <c r="CW63" s="17">
        <v>21854</v>
      </c>
      <c r="CX63" s="13">
        <v>21854</v>
      </c>
      <c r="CY63" s="13">
        <v>0</v>
      </c>
    </row>
    <row r="64" spans="1:103" ht="47.25" x14ac:dyDescent="0.25">
      <c r="A64" s="12" t="s">
        <v>160</v>
      </c>
      <c r="B64" s="13">
        <v>0</v>
      </c>
      <c r="C64" s="14"/>
      <c r="D64" s="14"/>
      <c r="E64" s="14"/>
      <c r="F64" s="13">
        <v>0</v>
      </c>
      <c r="G64" s="14"/>
      <c r="H64" s="14"/>
      <c r="I64" s="13">
        <v>0</v>
      </c>
      <c r="J64" s="14"/>
      <c r="K64" s="14"/>
      <c r="L64" s="13">
        <v>0</v>
      </c>
      <c r="M64" s="14"/>
      <c r="N64" s="14"/>
      <c r="O64" s="13">
        <v>0</v>
      </c>
      <c r="P64" s="14"/>
      <c r="Q64" s="14"/>
      <c r="R64" s="13">
        <v>0</v>
      </c>
      <c r="S64" s="14"/>
      <c r="T64" s="14"/>
      <c r="U64" s="13">
        <v>0</v>
      </c>
      <c r="V64" s="14"/>
      <c r="W64" s="14"/>
      <c r="X64" s="13">
        <v>0</v>
      </c>
      <c r="Y64" s="14"/>
      <c r="Z64" s="14"/>
      <c r="AA64" s="14"/>
      <c r="AB64" s="14"/>
      <c r="AC64" s="14"/>
      <c r="AD64" s="13">
        <v>0</v>
      </c>
      <c r="AE64" s="14"/>
      <c r="AF64" s="14"/>
      <c r="AG64" s="13">
        <v>0</v>
      </c>
      <c r="AH64" s="14"/>
      <c r="AI64" s="14"/>
      <c r="AJ64" s="13">
        <v>0</v>
      </c>
      <c r="AK64" s="14"/>
      <c r="AL64" s="14"/>
      <c r="AM64" s="13">
        <v>0</v>
      </c>
      <c r="AN64" s="14"/>
      <c r="AO64" s="14"/>
      <c r="AP64" s="13">
        <v>0</v>
      </c>
      <c r="AQ64" s="14"/>
      <c r="AR64" s="14"/>
      <c r="AS64" s="13">
        <v>0</v>
      </c>
      <c r="AT64" s="14"/>
      <c r="AU64" s="14"/>
      <c r="AV64" s="13">
        <v>0</v>
      </c>
      <c r="AW64" s="14"/>
      <c r="AX64" s="14"/>
      <c r="AY64" s="13">
        <v>0</v>
      </c>
      <c r="AZ64" s="14"/>
      <c r="BA64" s="14"/>
      <c r="BB64" s="15">
        <v>0</v>
      </c>
      <c r="BC64" s="14"/>
      <c r="BD64" s="14"/>
      <c r="BE64" s="14"/>
      <c r="BF64" s="14"/>
      <c r="BG64" s="15">
        <v>0</v>
      </c>
      <c r="BH64" s="14"/>
      <c r="BI64" s="14"/>
      <c r="BJ64" s="14"/>
      <c r="BK64" s="13">
        <v>0</v>
      </c>
      <c r="BL64" s="14"/>
      <c r="BM64" s="14"/>
      <c r="BN64" s="14"/>
      <c r="BO64" s="14"/>
      <c r="BP64" s="13"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v>0</v>
      </c>
      <c r="BZ64" s="14"/>
      <c r="CA64" s="14"/>
      <c r="CB64" s="14"/>
      <c r="CC64" s="14"/>
      <c r="CD64" s="14"/>
      <c r="CE64" s="14"/>
      <c r="CF64" s="13">
        <v>0</v>
      </c>
      <c r="CG64" s="14"/>
      <c r="CH64" s="14"/>
      <c r="CI64" s="13">
        <v>0</v>
      </c>
      <c r="CJ64" s="14"/>
      <c r="CK64" s="14"/>
      <c r="CL64" s="13">
        <v>0</v>
      </c>
      <c r="CM64" s="14"/>
      <c r="CN64" s="14"/>
      <c r="CO64" s="13">
        <v>673</v>
      </c>
      <c r="CP64" s="14">
        <v>598</v>
      </c>
      <c r="CQ64" s="14">
        <v>75</v>
      </c>
      <c r="CR64" s="13">
        <v>0</v>
      </c>
      <c r="CS64" s="14"/>
      <c r="CT64" s="14"/>
      <c r="CU64" s="14"/>
      <c r="CV64" s="16"/>
      <c r="CW64" s="17">
        <v>673</v>
      </c>
      <c r="CX64" s="13">
        <v>598</v>
      </c>
      <c r="CY64" s="13">
        <v>75</v>
      </c>
    </row>
    <row r="65" spans="1:103" ht="47.25" x14ac:dyDescent="0.25">
      <c r="A65" s="12" t="s">
        <v>161</v>
      </c>
      <c r="B65" s="13">
        <v>0</v>
      </c>
      <c r="C65" s="18"/>
      <c r="D65" s="18"/>
      <c r="E65" s="18"/>
      <c r="F65" s="13">
        <v>0</v>
      </c>
      <c r="G65" s="18"/>
      <c r="H65" s="18"/>
      <c r="I65" s="13">
        <v>0</v>
      </c>
      <c r="J65" s="18"/>
      <c r="K65" s="18"/>
      <c r="L65" s="13">
        <v>0</v>
      </c>
      <c r="M65" s="18"/>
      <c r="N65" s="18"/>
      <c r="O65" s="13">
        <v>0</v>
      </c>
      <c r="P65" s="18"/>
      <c r="Q65" s="18"/>
      <c r="R65" s="13">
        <v>0</v>
      </c>
      <c r="S65" s="18"/>
      <c r="T65" s="18"/>
      <c r="U65" s="13">
        <v>0</v>
      </c>
      <c r="V65" s="18"/>
      <c r="W65" s="18"/>
      <c r="X65" s="13">
        <v>0</v>
      </c>
      <c r="Y65" s="18"/>
      <c r="Z65" s="18"/>
      <c r="AA65" s="18"/>
      <c r="AB65" s="18"/>
      <c r="AC65" s="18"/>
      <c r="AD65" s="13">
        <v>0</v>
      </c>
      <c r="AE65" s="18"/>
      <c r="AF65" s="18"/>
      <c r="AG65" s="13">
        <v>0</v>
      </c>
      <c r="AH65" s="18"/>
      <c r="AI65" s="18"/>
      <c r="AJ65" s="13">
        <v>0</v>
      </c>
      <c r="AK65" s="18"/>
      <c r="AL65" s="18"/>
      <c r="AM65" s="13">
        <v>0</v>
      </c>
      <c r="AN65" s="18"/>
      <c r="AO65" s="18"/>
      <c r="AP65" s="13">
        <v>0</v>
      </c>
      <c r="AQ65" s="18"/>
      <c r="AR65" s="18"/>
      <c r="AS65" s="13">
        <v>0</v>
      </c>
      <c r="AT65" s="18"/>
      <c r="AU65" s="18"/>
      <c r="AV65" s="13">
        <v>0</v>
      </c>
      <c r="AW65" s="18"/>
      <c r="AX65" s="18"/>
      <c r="AY65" s="13">
        <v>0</v>
      </c>
      <c r="AZ65" s="18"/>
      <c r="BA65" s="18"/>
      <c r="BB65" s="15">
        <v>0</v>
      </c>
      <c r="BC65" s="18"/>
      <c r="BD65" s="18"/>
      <c r="BE65" s="18"/>
      <c r="BF65" s="18"/>
      <c r="BG65" s="15">
        <v>0</v>
      </c>
      <c r="BH65" s="18"/>
      <c r="BI65" s="18"/>
      <c r="BJ65" s="18"/>
      <c r="BK65" s="13">
        <v>0</v>
      </c>
      <c r="BL65" s="18"/>
      <c r="BM65" s="18"/>
      <c r="BN65" s="18"/>
      <c r="BO65" s="18"/>
      <c r="BP65" s="13"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v>0</v>
      </c>
      <c r="BZ65" s="18"/>
      <c r="CA65" s="18"/>
      <c r="CB65" s="18"/>
      <c r="CC65" s="18"/>
      <c r="CD65" s="18"/>
      <c r="CE65" s="18"/>
      <c r="CF65" s="13">
        <v>0</v>
      </c>
      <c r="CG65" s="18"/>
      <c r="CH65" s="18"/>
      <c r="CI65" s="13">
        <v>0</v>
      </c>
      <c r="CJ65" s="18"/>
      <c r="CK65" s="18"/>
      <c r="CL65" s="13">
        <v>0</v>
      </c>
      <c r="CM65" s="18"/>
      <c r="CN65" s="18"/>
      <c r="CO65" s="13">
        <v>169</v>
      </c>
      <c r="CP65" s="18">
        <v>85</v>
      </c>
      <c r="CQ65" s="18">
        <v>84</v>
      </c>
      <c r="CR65" s="13">
        <v>0</v>
      </c>
      <c r="CS65" s="18"/>
      <c r="CT65" s="18"/>
      <c r="CU65" s="18"/>
      <c r="CV65" s="20"/>
      <c r="CW65" s="17">
        <v>169</v>
      </c>
      <c r="CX65" s="13">
        <v>85</v>
      </c>
      <c r="CY65" s="13">
        <v>84</v>
      </c>
    </row>
    <row r="66" spans="1:103" ht="47.25" x14ac:dyDescent="0.25">
      <c r="A66" s="12" t="s">
        <v>162</v>
      </c>
      <c r="B66" s="13">
        <v>0</v>
      </c>
      <c r="C66" s="18"/>
      <c r="D66" s="18"/>
      <c r="E66" s="18"/>
      <c r="F66" s="13">
        <v>0</v>
      </c>
      <c r="G66" s="18"/>
      <c r="H66" s="18"/>
      <c r="I66" s="13">
        <v>0</v>
      </c>
      <c r="J66" s="18"/>
      <c r="K66" s="18"/>
      <c r="L66" s="13">
        <v>0</v>
      </c>
      <c r="M66" s="18"/>
      <c r="N66" s="18"/>
      <c r="O66" s="13">
        <v>0</v>
      </c>
      <c r="P66" s="18"/>
      <c r="Q66" s="18"/>
      <c r="R66" s="13">
        <v>0</v>
      </c>
      <c r="S66" s="18"/>
      <c r="T66" s="18"/>
      <c r="U66" s="13">
        <v>0</v>
      </c>
      <c r="V66" s="18"/>
      <c r="W66" s="18"/>
      <c r="X66" s="13">
        <v>0</v>
      </c>
      <c r="Y66" s="18"/>
      <c r="Z66" s="18"/>
      <c r="AA66" s="18"/>
      <c r="AB66" s="18"/>
      <c r="AC66" s="18"/>
      <c r="AD66" s="13">
        <v>0</v>
      </c>
      <c r="AE66" s="18"/>
      <c r="AF66" s="18"/>
      <c r="AG66" s="13">
        <v>0</v>
      </c>
      <c r="AH66" s="18"/>
      <c r="AI66" s="18"/>
      <c r="AJ66" s="13">
        <v>0</v>
      </c>
      <c r="AK66" s="18"/>
      <c r="AL66" s="18"/>
      <c r="AM66" s="13">
        <v>0</v>
      </c>
      <c r="AN66" s="18"/>
      <c r="AO66" s="18"/>
      <c r="AP66" s="13">
        <v>0</v>
      </c>
      <c r="AQ66" s="18"/>
      <c r="AR66" s="18"/>
      <c r="AS66" s="13">
        <v>0</v>
      </c>
      <c r="AT66" s="18"/>
      <c r="AU66" s="18"/>
      <c r="AV66" s="13">
        <v>0</v>
      </c>
      <c r="AW66" s="18"/>
      <c r="AX66" s="18"/>
      <c r="AY66" s="13">
        <v>0</v>
      </c>
      <c r="AZ66" s="18"/>
      <c r="BA66" s="18"/>
      <c r="BB66" s="15">
        <v>0</v>
      </c>
      <c r="BC66" s="18"/>
      <c r="BD66" s="18"/>
      <c r="BE66" s="18"/>
      <c r="BF66" s="18"/>
      <c r="BG66" s="15">
        <v>0</v>
      </c>
      <c r="BH66" s="18"/>
      <c r="BI66" s="18"/>
      <c r="BJ66" s="18"/>
      <c r="BK66" s="13">
        <v>0</v>
      </c>
      <c r="BL66" s="18"/>
      <c r="BM66" s="18"/>
      <c r="BN66" s="18"/>
      <c r="BO66" s="18"/>
      <c r="BP66" s="13"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v>0</v>
      </c>
      <c r="BZ66" s="18"/>
      <c r="CA66" s="18"/>
      <c r="CB66" s="18"/>
      <c r="CC66" s="18"/>
      <c r="CD66" s="18"/>
      <c r="CE66" s="18"/>
      <c r="CF66" s="13">
        <v>0</v>
      </c>
      <c r="CG66" s="18"/>
      <c r="CH66" s="18"/>
      <c r="CI66" s="13">
        <v>0</v>
      </c>
      <c r="CJ66" s="18"/>
      <c r="CK66" s="18"/>
      <c r="CL66" s="13">
        <v>0</v>
      </c>
      <c r="CM66" s="18"/>
      <c r="CN66" s="18"/>
      <c r="CO66" s="13">
        <v>154</v>
      </c>
      <c r="CP66" s="18">
        <v>154</v>
      </c>
      <c r="CQ66" s="18">
        <v>0</v>
      </c>
      <c r="CR66" s="13">
        <v>0</v>
      </c>
      <c r="CS66" s="18"/>
      <c r="CT66" s="18"/>
      <c r="CU66" s="18"/>
      <c r="CV66" s="20"/>
      <c r="CW66" s="17">
        <v>154</v>
      </c>
      <c r="CX66" s="13">
        <v>154</v>
      </c>
      <c r="CY66" s="13">
        <v>0</v>
      </c>
    </row>
    <row r="67" spans="1:103" ht="35.25" customHeight="1" x14ac:dyDescent="0.25">
      <c r="A67" s="12" t="s">
        <v>163</v>
      </c>
      <c r="B67" s="13">
        <v>0</v>
      </c>
      <c r="C67" s="18"/>
      <c r="D67" s="18"/>
      <c r="E67" s="18"/>
      <c r="F67" s="13">
        <v>0</v>
      </c>
      <c r="G67" s="18">
        <v>0</v>
      </c>
      <c r="H67" s="18">
        <v>0</v>
      </c>
      <c r="I67" s="13">
        <v>0</v>
      </c>
      <c r="J67" s="18">
        <v>0</v>
      </c>
      <c r="K67" s="18">
        <v>0</v>
      </c>
      <c r="L67" s="13">
        <v>0</v>
      </c>
      <c r="M67" s="18">
        <v>0</v>
      </c>
      <c r="N67" s="18">
        <v>0</v>
      </c>
      <c r="O67" s="13">
        <v>0</v>
      </c>
      <c r="P67" s="18">
        <v>0</v>
      </c>
      <c r="Q67" s="18">
        <v>0</v>
      </c>
      <c r="R67" s="13">
        <v>0</v>
      </c>
      <c r="S67" s="18">
        <v>0</v>
      </c>
      <c r="T67" s="18">
        <v>0</v>
      </c>
      <c r="U67" s="13">
        <v>0</v>
      </c>
      <c r="V67" s="18">
        <v>0</v>
      </c>
      <c r="W67" s="18">
        <v>0</v>
      </c>
      <c r="X67" s="13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v>0</v>
      </c>
      <c r="AE67" s="18">
        <v>0</v>
      </c>
      <c r="AF67" s="18">
        <v>0</v>
      </c>
      <c r="AG67" s="13">
        <v>0</v>
      </c>
      <c r="AH67" s="18">
        <v>0</v>
      </c>
      <c r="AI67" s="18">
        <v>0</v>
      </c>
      <c r="AJ67" s="13">
        <v>0</v>
      </c>
      <c r="AK67" s="18">
        <v>0</v>
      </c>
      <c r="AL67" s="18">
        <v>0</v>
      </c>
      <c r="AM67" s="13">
        <v>0</v>
      </c>
      <c r="AN67" s="18">
        <v>0</v>
      </c>
      <c r="AO67" s="18">
        <v>0</v>
      </c>
      <c r="AP67" s="13">
        <v>0</v>
      </c>
      <c r="AQ67" s="18">
        <v>0</v>
      </c>
      <c r="AR67" s="18">
        <v>0</v>
      </c>
      <c r="AS67" s="13">
        <v>0</v>
      </c>
      <c r="AT67" s="18">
        <v>0</v>
      </c>
      <c r="AU67" s="18">
        <v>0</v>
      </c>
      <c r="AV67" s="13">
        <v>0</v>
      </c>
      <c r="AW67" s="18">
        <v>0</v>
      </c>
      <c r="AX67" s="18">
        <v>0</v>
      </c>
      <c r="AY67" s="13">
        <v>0</v>
      </c>
      <c r="AZ67" s="18">
        <v>0</v>
      </c>
      <c r="BA67" s="18">
        <v>0</v>
      </c>
      <c r="BB67" s="15">
        <v>0</v>
      </c>
      <c r="BC67" s="18">
        <v>0</v>
      </c>
      <c r="BD67" s="18"/>
      <c r="BE67" s="18"/>
      <c r="BF67" s="18">
        <v>0</v>
      </c>
      <c r="BG67" s="15">
        <v>0</v>
      </c>
      <c r="BH67" s="18">
        <v>0</v>
      </c>
      <c r="BI67" s="18"/>
      <c r="BJ67" s="18">
        <v>0</v>
      </c>
      <c r="BK67" s="13"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v>0</v>
      </c>
      <c r="CG67" s="18"/>
      <c r="CH67" s="18"/>
      <c r="CI67" s="13">
        <v>0</v>
      </c>
      <c r="CJ67" s="18"/>
      <c r="CK67" s="18"/>
      <c r="CL67" s="13">
        <v>0</v>
      </c>
      <c r="CM67" s="18"/>
      <c r="CN67" s="18"/>
      <c r="CO67" s="13">
        <v>0</v>
      </c>
      <c r="CP67" s="18"/>
      <c r="CQ67" s="18"/>
      <c r="CR67" s="13">
        <v>0</v>
      </c>
      <c r="CS67" s="18"/>
      <c r="CT67" s="18"/>
      <c r="CU67" s="18"/>
      <c r="CV67" s="20"/>
      <c r="CW67" s="17">
        <v>7692</v>
      </c>
      <c r="CX67" s="13">
        <v>6186</v>
      </c>
      <c r="CY67" s="13">
        <v>1506</v>
      </c>
    </row>
    <row r="68" spans="1:103" ht="47.25" x14ac:dyDescent="0.25">
      <c r="A68" s="12" t="s">
        <v>164</v>
      </c>
      <c r="B68" s="13">
        <v>0</v>
      </c>
      <c r="C68" s="18"/>
      <c r="D68" s="18"/>
      <c r="E68" s="18"/>
      <c r="F68" s="13">
        <v>0</v>
      </c>
      <c r="G68" s="18"/>
      <c r="H68" s="18"/>
      <c r="I68" s="13">
        <v>0</v>
      </c>
      <c r="J68" s="18"/>
      <c r="K68" s="18"/>
      <c r="L68" s="13">
        <v>0</v>
      </c>
      <c r="M68" s="18"/>
      <c r="N68" s="18"/>
      <c r="O68" s="13">
        <v>0</v>
      </c>
      <c r="P68" s="18"/>
      <c r="Q68" s="18"/>
      <c r="R68" s="13">
        <v>0</v>
      </c>
      <c r="S68" s="18"/>
      <c r="T68" s="18"/>
      <c r="U68" s="13">
        <v>0</v>
      </c>
      <c r="V68" s="18"/>
      <c r="W68" s="18"/>
      <c r="X68" s="13">
        <v>0</v>
      </c>
      <c r="Y68" s="18"/>
      <c r="Z68" s="18"/>
      <c r="AA68" s="18"/>
      <c r="AB68" s="18"/>
      <c r="AC68" s="18"/>
      <c r="AD68" s="13">
        <v>0</v>
      </c>
      <c r="AE68" s="18"/>
      <c r="AF68" s="18"/>
      <c r="AG68" s="13">
        <v>0</v>
      </c>
      <c r="AH68" s="18"/>
      <c r="AI68" s="18"/>
      <c r="AJ68" s="13">
        <v>0</v>
      </c>
      <c r="AK68" s="18"/>
      <c r="AL68" s="18"/>
      <c r="AM68" s="13">
        <v>0</v>
      </c>
      <c r="AN68" s="18"/>
      <c r="AO68" s="18"/>
      <c r="AP68" s="13">
        <v>0</v>
      </c>
      <c r="AQ68" s="18"/>
      <c r="AR68" s="18"/>
      <c r="AS68" s="13">
        <v>0</v>
      </c>
      <c r="AT68" s="18"/>
      <c r="AU68" s="18"/>
      <c r="AV68" s="13">
        <v>0</v>
      </c>
      <c r="AW68" s="18"/>
      <c r="AX68" s="18"/>
      <c r="AY68" s="13">
        <v>0</v>
      </c>
      <c r="AZ68" s="18"/>
      <c r="BA68" s="18"/>
      <c r="BB68" s="15">
        <v>0</v>
      </c>
      <c r="BC68" s="18"/>
      <c r="BD68" s="18"/>
      <c r="BE68" s="18"/>
      <c r="BF68" s="18"/>
      <c r="BG68" s="15">
        <v>0</v>
      </c>
      <c r="BH68" s="18"/>
      <c r="BI68" s="18"/>
      <c r="BJ68" s="18"/>
      <c r="BK68" s="13">
        <v>0</v>
      </c>
      <c r="BL68" s="18"/>
      <c r="BM68" s="18"/>
      <c r="BN68" s="18"/>
      <c r="BO68" s="18"/>
      <c r="BP68" s="13"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v>0</v>
      </c>
      <c r="BZ68" s="18"/>
      <c r="CA68" s="18"/>
      <c r="CB68" s="18"/>
      <c r="CC68" s="18"/>
      <c r="CD68" s="18"/>
      <c r="CE68" s="18"/>
      <c r="CF68" s="13">
        <v>0</v>
      </c>
      <c r="CG68" s="18"/>
      <c r="CH68" s="18"/>
      <c r="CI68" s="13">
        <v>0</v>
      </c>
      <c r="CJ68" s="18"/>
      <c r="CK68" s="18"/>
      <c r="CL68" s="13">
        <v>80</v>
      </c>
      <c r="CM68" s="18">
        <v>0</v>
      </c>
      <c r="CN68" s="18">
        <v>80</v>
      </c>
      <c r="CO68" s="13">
        <v>0</v>
      </c>
      <c r="CP68" s="18"/>
      <c r="CQ68" s="18"/>
      <c r="CR68" s="13">
        <v>0</v>
      </c>
      <c r="CS68" s="18"/>
      <c r="CT68" s="18"/>
      <c r="CU68" s="18"/>
      <c r="CV68" s="20"/>
      <c r="CW68" s="17">
        <v>80</v>
      </c>
      <c r="CX68" s="13">
        <v>0</v>
      </c>
      <c r="CY68" s="13">
        <v>80</v>
      </c>
    </row>
    <row r="69" spans="1:103" ht="47.25" x14ac:dyDescent="0.25">
      <c r="A69" s="12" t="s">
        <v>165</v>
      </c>
      <c r="B69" s="13">
        <v>0</v>
      </c>
      <c r="C69" s="18"/>
      <c r="D69" s="18"/>
      <c r="E69" s="18"/>
      <c r="F69" s="13">
        <v>0</v>
      </c>
      <c r="G69" s="18"/>
      <c r="H69" s="18"/>
      <c r="I69" s="13">
        <v>0</v>
      </c>
      <c r="J69" s="18"/>
      <c r="K69" s="18"/>
      <c r="L69" s="13">
        <v>0</v>
      </c>
      <c r="M69" s="18"/>
      <c r="N69" s="18"/>
      <c r="O69" s="13">
        <v>0</v>
      </c>
      <c r="P69" s="18"/>
      <c r="Q69" s="18"/>
      <c r="R69" s="13">
        <v>0</v>
      </c>
      <c r="S69" s="18"/>
      <c r="T69" s="18"/>
      <c r="U69" s="13">
        <v>0</v>
      </c>
      <c r="V69" s="18"/>
      <c r="W69" s="18"/>
      <c r="X69" s="13">
        <v>0</v>
      </c>
      <c r="Y69" s="18"/>
      <c r="Z69" s="18"/>
      <c r="AA69" s="18"/>
      <c r="AB69" s="18">
        <v>1495</v>
      </c>
      <c r="AC69" s="18"/>
      <c r="AD69" s="13">
        <v>0</v>
      </c>
      <c r="AE69" s="18"/>
      <c r="AF69" s="18"/>
      <c r="AG69" s="13">
        <v>0</v>
      </c>
      <c r="AH69" s="18"/>
      <c r="AI69" s="18"/>
      <c r="AJ69" s="13">
        <v>0</v>
      </c>
      <c r="AK69" s="18"/>
      <c r="AL69" s="18"/>
      <c r="AM69" s="13">
        <v>0</v>
      </c>
      <c r="AN69" s="18"/>
      <c r="AO69" s="18"/>
      <c r="AP69" s="13">
        <v>0</v>
      </c>
      <c r="AQ69" s="18"/>
      <c r="AR69" s="18"/>
      <c r="AS69" s="13">
        <v>0</v>
      </c>
      <c r="AT69" s="18"/>
      <c r="AU69" s="18"/>
      <c r="AV69" s="13">
        <v>0</v>
      </c>
      <c r="AW69" s="18"/>
      <c r="AX69" s="18"/>
      <c r="AY69" s="13">
        <v>0</v>
      </c>
      <c r="AZ69" s="18"/>
      <c r="BA69" s="18"/>
      <c r="BB69" s="15">
        <v>0</v>
      </c>
      <c r="BC69" s="18"/>
      <c r="BD69" s="18"/>
      <c r="BE69" s="18"/>
      <c r="BF69" s="18"/>
      <c r="BG69" s="15">
        <v>0</v>
      </c>
      <c r="BH69" s="18"/>
      <c r="BI69" s="18"/>
      <c r="BJ69" s="18"/>
      <c r="BK69" s="13">
        <v>0</v>
      </c>
      <c r="BL69" s="18"/>
      <c r="BM69" s="18"/>
      <c r="BN69" s="18"/>
      <c r="BO69" s="18"/>
      <c r="BP69" s="13"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v>0</v>
      </c>
      <c r="BZ69" s="18"/>
      <c r="CA69" s="18"/>
      <c r="CB69" s="18"/>
      <c r="CC69" s="18"/>
      <c r="CD69" s="18"/>
      <c r="CE69" s="18"/>
      <c r="CF69" s="13">
        <v>0</v>
      </c>
      <c r="CG69" s="18"/>
      <c r="CH69" s="18"/>
      <c r="CI69" s="13">
        <v>0</v>
      </c>
      <c r="CJ69" s="18"/>
      <c r="CK69" s="18"/>
      <c r="CL69" s="13">
        <v>760</v>
      </c>
      <c r="CM69" s="18">
        <v>760</v>
      </c>
      <c r="CN69" s="18">
        <v>0</v>
      </c>
      <c r="CO69" s="13">
        <v>0</v>
      </c>
      <c r="CP69" s="18">
        <v>0</v>
      </c>
      <c r="CQ69" s="18">
        <v>0</v>
      </c>
      <c r="CR69" s="13">
        <v>0</v>
      </c>
      <c r="CS69" s="18">
        <v>0</v>
      </c>
      <c r="CT69" s="18">
        <v>0</v>
      </c>
      <c r="CU69" s="18">
        <v>2684</v>
      </c>
      <c r="CV69" s="20"/>
      <c r="CW69" s="17">
        <v>4939</v>
      </c>
      <c r="CX69" s="13">
        <v>4939</v>
      </c>
      <c r="CY69" s="13">
        <v>0</v>
      </c>
    </row>
    <row r="70" spans="1:103" ht="78.75" x14ac:dyDescent="0.25">
      <c r="A70" s="12" t="s">
        <v>166</v>
      </c>
      <c r="B70" s="13">
        <v>0</v>
      </c>
      <c r="C70" s="18"/>
      <c r="D70" s="18"/>
      <c r="E70" s="18"/>
      <c r="F70" s="13">
        <v>0</v>
      </c>
      <c r="G70" s="18"/>
      <c r="H70" s="18"/>
      <c r="I70" s="13">
        <v>70</v>
      </c>
      <c r="J70" s="18">
        <v>0</v>
      </c>
      <c r="K70" s="18">
        <v>70</v>
      </c>
      <c r="L70" s="13">
        <v>150</v>
      </c>
      <c r="M70" s="18">
        <v>0</v>
      </c>
      <c r="N70" s="18">
        <v>150</v>
      </c>
      <c r="O70" s="13">
        <v>252</v>
      </c>
      <c r="P70" s="18">
        <v>0</v>
      </c>
      <c r="Q70" s="18">
        <v>252</v>
      </c>
      <c r="R70" s="13">
        <v>200</v>
      </c>
      <c r="S70" s="18">
        <v>0</v>
      </c>
      <c r="T70" s="18">
        <v>200</v>
      </c>
      <c r="U70" s="13">
        <v>0</v>
      </c>
      <c r="V70" s="18">
        <v>0</v>
      </c>
      <c r="W70" s="18">
        <v>0</v>
      </c>
      <c r="X70" s="13"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v>70</v>
      </c>
      <c r="AE70" s="18">
        <v>0</v>
      </c>
      <c r="AF70" s="18">
        <v>70</v>
      </c>
      <c r="AG70" s="13">
        <v>0</v>
      </c>
      <c r="AH70" s="18"/>
      <c r="AI70" s="18"/>
      <c r="AJ70" s="13">
        <v>332</v>
      </c>
      <c r="AK70" s="18">
        <v>82</v>
      </c>
      <c r="AL70" s="18">
        <v>250</v>
      </c>
      <c r="AM70" s="13">
        <v>0</v>
      </c>
      <c r="AN70" s="18"/>
      <c r="AO70" s="18"/>
      <c r="AP70" s="13">
        <v>0</v>
      </c>
      <c r="AQ70" s="18"/>
      <c r="AR70" s="18"/>
      <c r="AS70" s="13">
        <v>0</v>
      </c>
      <c r="AT70" s="18"/>
      <c r="AU70" s="18"/>
      <c r="AV70" s="13">
        <v>0</v>
      </c>
      <c r="AW70" s="18"/>
      <c r="AX70" s="18"/>
      <c r="AY70" s="13">
        <v>0</v>
      </c>
      <c r="AZ70" s="18"/>
      <c r="BA70" s="18"/>
      <c r="BB70" s="15">
        <v>0</v>
      </c>
      <c r="BC70" s="18"/>
      <c r="BD70" s="18"/>
      <c r="BE70" s="18"/>
      <c r="BF70" s="18"/>
      <c r="BG70" s="15">
        <v>0</v>
      </c>
      <c r="BH70" s="18"/>
      <c r="BI70" s="18"/>
      <c r="BJ70" s="18"/>
      <c r="BK70" s="13">
        <v>850</v>
      </c>
      <c r="BL70" s="18">
        <v>50</v>
      </c>
      <c r="BM70" s="18">
        <v>800</v>
      </c>
      <c r="BN70" s="18"/>
      <c r="BO70" s="18"/>
      <c r="BP70" s="13"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v>0</v>
      </c>
      <c r="BZ70" s="18"/>
      <c r="CA70" s="18"/>
      <c r="CB70" s="18"/>
      <c r="CC70" s="18"/>
      <c r="CD70" s="18"/>
      <c r="CE70" s="18"/>
      <c r="CF70" s="13">
        <v>40</v>
      </c>
      <c r="CG70" s="18">
        <v>0</v>
      </c>
      <c r="CH70" s="18">
        <v>40</v>
      </c>
      <c r="CI70" s="13">
        <v>0</v>
      </c>
      <c r="CJ70" s="18">
        <v>0</v>
      </c>
      <c r="CK70" s="18">
        <v>0</v>
      </c>
      <c r="CL70" s="13">
        <v>10</v>
      </c>
      <c r="CM70" s="18">
        <v>0</v>
      </c>
      <c r="CN70" s="18">
        <v>10</v>
      </c>
      <c r="CO70" s="13">
        <v>0</v>
      </c>
      <c r="CP70" s="18">
        <v>0</v>
      </c>
      <c r="CQ70" s="18"/>
      <c r="CR70" s="13">
        <v>0</v>
      </c>
      <c r="CS70" s="18"/>
      <c r="CT70" s="18"/>
      <c r="CU70" s="18"/>
      <c r="CV70" s="20"/>
      <c r="CW70" s="17">
        <v>2144</v>
      </c>
      <c r="CX70" s="13">
        <v>202</v>
      </c>
      <c r="CY70" s="13">
        <v>1942</v>
      </c>
    </row>
    <row r="71" spans="1:103" ht="31.5" x14ac:dyDescent="0.25">
      <c r="A71" s="12" t="s">
        <v>167</v>
      </c>
      <c r="B71" s="13">
        <v>1060</v>
      </c>
      <c r="C71" s="18">
        <v>1060</v>
      </c>
      <c r="D71" s="18">
        <v>60</v>
      </c>
      <c r="E71" s="18"/>
      <c r="F71" s="13">
        <v>150</v>
      </c>
      <c r="G71" s="18">
        <v>150</v>
      </c>
      <c r="H71" s="18"/>
      <c r="I71" s="13">
        <v>220</v>
      </c>
      <c r="J71" s="18">
        <v>220</v>
      </c>
      <c r="K71" s="18"/>
      <c r="L71" s="13">
        <v>0</v>
      </c>
      <c r="M71" s="18"/>
      <c r="N71" s="18"/>
      <c r="O71" s="13">
        <v>300</v>
      </c>
      <c r="P71" s="18">
        <v>300</v>
      </c>
      <c r="Q71" s="18"/>
      <c r="R71" s="13">
        <v>0</v>
      </c>
      <c r="S71" s="18"/>
      <c r="T71" s="18"/>
      <c r="U71" s="13">
        <v>0</v>
      </c>
      <c r="V71" s="18"/>
      <c r="W71" s="18"/>
      <c r="X71" s="13">
        <v>0</v>
      </c>
      <c r="Y71" s="18"/>
      <c r="Z71" s="18"/>
      <c r="AA71" s="18"/>
      <c r="AB71" s="18">
        <v>1300</v>
      </c>
      <c r="AC71" s="18"/>
      <c r="AD71" s="13">
        <v>180</v>
      </c>
      <c r="AE71" s="18">
        <v>180</v>
      </c>
      <c r="AF71" s="18"/>
      <c r="AG71" s="13">
        <v>0</v>
      </c>
      <c r="AH71" s="18"/>
      <c r="AI71" s="18"/>
      <c r="AJ71" s="13">
        <v>120</v>
      </c>
      <c r="AK71" s="18">
        <v>120</v>
      </c>
      <c r="AL71" s="18"/>
      <c r="AM71" s="13">
        <v>0</v>
      </c>
      <c r="AN71" s="18"/>
      <c r="AO71" s="18"/>
      <c r="AP71" s="13">
        <v>0</v>
      </c>
      <c r="AQ71" s="18"/>
      <c r="AR71" s="18"/>
      <c r="AS71" s="13">
        <v>0</v>
      </c>
      <c r="AT71" s="18"/>
      <c r="AU71" s="18"/>
      <c r="AV71" s="13">
        <v>0</v>
      </c>
      <c r="AW71" s="18"/>
      <c r="AX71" s="18"/>
      <c r="AY71" s="13">
        <v>0</v>
      </c>
      <c r="AZ71" s="18"/>
      <c r="BA71" s="18"/>
      <c r="BB71" s="15">
        <v>220</v>
      </c>
      <c r="BC71" s="18">
        <v>220</v>
      </c>
      <c r="BD71" s="18">
        <v>40</v>
      </c>
      <c r="BE71" s="18"/>
      <c r="BF71" s="18"/>
      <c r="BG71" s="15">
        <v>0</v>
      </c>
      <c r="BH71" s="18"/>
      <c r="BI71" s="18"/>
      <c r="BJ71" s="18"/>
      <c r="BK71" s="13">
        <v>1200</v>
      </c>
      <c r="BL71" s="18">
        <v>1200</v>
      </c>
      <c r="BM71" s="18"/>
      <c r="BN71" s="18"/>
      <c r="BO71" s="18"/>
      <c r="BP71" s="13">
        <v>150</v>
      </c>
      <c r="BQ71" s="19"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v>150</v>
      </c>
      <c r="CG71" s="18">
        <v>150</v>
      </c>
      <c r="CH71" s="18"/>
      <c r="CI71" s="13">
        <v>110</v>
      </c>
      <c r="CJ71" s="18"/>
      <c r="CK71" s="18">
        <v>110</v>
      </c>
      <c r="CL71" s="13">
        <v>1070</v>
      </c>
      <c r="CM71" s="18">
        <v>1070</v>
      </c>
      <c r="CN71" s="18"/>
      <c r="CO71" s="13">
        <v>0</v>
      </c>
      <c r="CP71" s="18"/>
      <c r="CQ71" s="18"/>
      <c r="CR71" s="13">
        <v>0</v>
      </c>
      <c r="CS71" s="18"/>
      <c r="CT71" s="18"/>
      <c r="CU71" s="18"/>
      <c r="CV71" s="20"/>
      <c r="CW71" s="17">
        <v>6530</v>
      </c>
      <c r="CX71" s="13">
        <v>6420</v>
      </c>
      <c r="CY71" s="13">
        <v>110</v>
      </c>
    </row>
    <row r="72" spans="1:103" ht="31.5" x14ac:dyDescent="0.25">
      <c r="A72" s="24" t="s">
        <v>172</v>
      </c>
      <c r="B72" s="25">
        <v>30712</v>
      </c>
      <c r="C72" s="25">
        <v>29363</v>
      </c>
      <c r="D72" s="25">
        <v>3897</v>
      </c>
      <c r="E72" s="25">
        <v>1349</v>
      </c>
      <c r="F72" s="25">
        <v>2497</v>
      </c>
      <c r="G72" s="25">
        <v>2118</v>
      </c>
      <c r="H72" s="25">
        <v>379</v>
      </c>
      <c r="I72" s="25">
        <v>4824</v>
      </c>
      <c r="J72" s="25">
        <v>3428</v>
      </c>
      <c r="K72" s="25">
        <v>1396</v>
      </c>
      <c r="L72" s="25">
        <v>5533</v>
      </c>
      <c r="M72" s="25">
        <v>4772</v>
      </c>
      <c r="N72" s="25">
        <v>761</v>
      </c>
      <c r="O72" s="25">
        <v>7144</v>
      </c>
      <c r="P72" s="25">
        <v>5571</v>
      </c>
      <c r="Q72" s="25">
        <v>1573</v>
      </c>
      <c r="R72" s="25">
        <v>2852</v>
      </c>
      <c r="S72" s="25">
        <v>1660</v>
      </c>
      <c r="T72" s="25">
        <v>1192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10731</v>
      </c>
      <c r="AB72" s="25">
        <v>48326</v>
      </c>
      <c r="AC72" s="25">
        <v>5205</v>
      </c>
      <c r="AD72" s="25">
        <v>14329</v>
      </c>
      <c r="AE72" s="25">
        <v>12012</v>
      </c>
      <c r="AF72" s="25">
        <v>2317</v>
      </c>
      <c r="AG72" s="25">
        <v>3525</v>
      </c>
      <c r="AH72" s="25">
        <v>3432</v>
      </c>
      <c r="AI72" s="25">
        <v>93</v>
      </c>
      <c r="AJ72" s="25">
        <v>13437</v>
      </c>
      <c r="AK72" s="25">
        <v>12211</v>
      </c>
      <c r="AL72" s="25">
        <v>1226</v>
      </c>
      <c r="AM72" s="25">
        <v>10031</v>
      </c>
      <c r="AN72" s="25">
        <v>8774</v>
      </c>
      <c r="AO72" s="25">
        <v>1257</v>
      </c>
      <c r="AP72" s="25">
        <v>800</v>
      </c>
      <c r="AQ72" s="25">
        <v>675</v>
      </c>
      <c r="AR72" s="25">
        <v>125</v>
      </c>
      <c r="AS72" s="25">
        <v>1656</v>
      </c>
      <c r="AT72" s="25">
        <v>1540</v>
      </c>
      <c r="AU72" s="25">
        <v>116</v>
      </c>
      <c r="AV72" s="25">
        <v>1972</v>
      </c>
      <c r="AW72" s="25">
        <v>1860</v>
      </c>
      <c r="AX72" s="25">
        <v>112</v>
      </c>
      <c r="AY72" s="25">
        <v>2207</v>
      </c>
      <c r="AZ72" s="25">
        <v>2207</v>
      </c>
      <c r="BA72" s="25">
        <v>0</v>
      </c>
      <c r="BB72" s="25">
        <v>3841</v>
      </c>
      <c r="BC72" s="25">
        <v>3805</v>
      </c>
      <c r="BD72" s="25">
        <v>920</v>
      </c>
      <c r="BE72" s="25">
        <v>220</v>
      </c>
      <c r="BF72" s="25">
        <v>36</v>
      </c>
      <c r="BG72" s="25">
        <v>6606</v>
      </c>
      <c r="BH72" s="25">
        <v>6565</v>
      </c>
      <c r="BI72" s="25">
        <v>925</v>
      </c>
      <c r="BJ72" s="25">
        <v>41</v>
      </c>
      <c r="BK72" s="25">
        <v>47431</v>
      </c>
      <c r="BL72" s="25">
        <v>38527</v>
      </c>
      <c r="BM72" s="25">
        <v>3746</v>
      </c>
      <c r="BN72" s="25">
        <v>5158</v>
      </c>
      <c r="BO72" s="25">
        <v>0</v>
      </c>
      <c r="BP72" s="25">
        <v>22184</v>
      </c>
      <c r="BQ72" s="25">
        <v>1028</v>
      </c>
      <c r="BR72" s="25">
        <v>80</v>
      </c>
      <c r="BS72" s="25">
        <v>6977</v>
      </c>
      <c r="BT72" s="25">
        <v>0</v>
      </c>
      <c r="BU72" s="25">
        <v>1614</v>
      </c>
      <c r="BV72" s="25">
        <v>0</v>
      </c>
      <c r="BW72" s="25">
        <v>12415</v>
      </c>
      <c r="BX72" s="25">
        <v>70</v>
      </c>
      <c r="BY72" s="25">
        <v>55013</v>
      </c>
      <c r="BZ72" s="25">
        <v>25207</v>
      </c>
      <c r="CA72" s="25">
        <v>1119</v>
      </c>
      <c r="CB72" s="25">
        <v>4761</v>
      </c>
      <c r="CC72" s="25">
        <v>9732</v>
      </c>
      <c r="CD72" s="25">
        <v>14194</v>
      </c>
      <c r="CE72" s="25">
        <v>14</v>
      </c>
      <c r="CF72" s="25">
        <v>6984</v>
      </c>
      <c r="CG72" s="25">
        <v>5423</v>
      </c>
      <c r="CH72" s="25">
        <v>1561</v>
      </c>
      <c r="CI72" s="25">
        <v>5504</v>
      </c>
      <c r="CJ72" s="25">
        <v>5294</v>
      </c>
      <c r="CK72" s="25">
        <v>210</v>
      </c>
      <c r="CL72" s="25">
        <v>28894</v>
      </c>
      <c r="CM72" s="25">
        <v>24795</v>
      </c>
      <c r="CN72" s="25">
        <v>4099</v>
      </c>
      <c r="CO72" s="25">
        <v>996</v>
      </c>
      <c r="CP72" s="25">
        <v>837</v>
      </c>
      <c r="CQ72" s="25">
        <v>159</v>
      </c>
      <c r="CR72" s="25">
        <v>38219</v>
      </c>
      <c r="CS72" s="25">
        <v>15905</v>
      </c>
      <c r="CT72" s="25">
        <v>22314</v>
      </c>
      <c r="CU72" s="26">
        <v>3884</v>
      </c>
      <c r="CV72" s="26">
        <v>1000</v>
      </c>
      <c r="CW72" s="27">
        <v>386351</v>
      </c>
      <c r="CX72" s="25">
        <v>325084</v>
      </c>
      <c r="CY72" s="25">
        <v>61267</v>
      </c>
    </row>
  </sheetData>
  <autoFilter ref="A8:CZ72"/>
  <mergeCells count="106">
    <mergeCell ref="CW7:CW8"/>
    <mergeCell ref="CX7:CY7"/>
    <mergeCell ref="CL7:CL8"/>
    <mergeCell ref="CM7:CN7"/>
    <mergeCell ref="CO7:CO8"/>
    <mergeCell ref="CP7:CQ7"/>
    <mergeCell ref="CR7:CR8"/>
    <mergeCell ref="CS7:CT7"/>
    <mergeCell ref="BY7:BY8"/>
    <mergeCell ref="BZ7:CD7"/>
    <mergeCell ref="CF7:CF8"/>
    <mergeCell ref="CG7:CH7"/>
    <mergeCell ref="CI7:CI8"/>
    <mergeCell ref="CJ7:CK7"/>
    <mergeCell ref="CU5:CU8"/>
    <mergeCell ref="CV5:CV8"/>
    <mergeCell ref="CF5:CH6"/>
    <mergeCell ref="CI5:CK6"/>
    <mergeCell ref="CL5:CN6"/>
    <mergeCell ref="Y7:Z7"/>
    <mergeCell ref="AD7:AD8"/>
    <mergeCell ref="AE7:AF7"/>
    <mergeCell ref="BH7:BI7"/>
    <mergeCell ref="BJ7:BJ8"/>
    <mergeCell ref="BK7:BK8"/>
    <mergeCell ref="BL7:BM7"/>
    <mergeCell ref="BN7:BO7"/>
    <mergeCell ref="BP7:BP8"/>
    <mergeCell ref="AV7:AV8"/>
    <mergeCell ref="AW7:AX7"/>
    <mergeCell ref="AY7:AY8"/>
    <mergeCell ref="AZ7:BA7"/>
    <mergeCell ref="BC7:BE7"/>
    <mergeCell ref="BF7:BF8"/>
    <mergeCell ref="B6:B8"/>
    <mergeCell ref="C6:E6"/>
    <mergeCell ref="BB6:BB8"/>
    <mergeCell ref="BC6:BF6"/>
    <mergeCell ref="BG6:BG8"/>
    <mergeCell ref="BH6:BJ6"/>
    <mergeCell ref="BP5:BX6"/>
    <mergeCell ref="BY5:CD6"/>
    <mergeCell ref="CE5:CE8"/>
    <mergeCell ref="BQ7:BR7"/>
    <mergeCell ref="BS7:BT7"/>
    <mergeCell ref="BU7:BV7"/>
    <mergeCell ref="BW7:BX7"/>
    <mergeCell ref="AS5:AU6"/>
    <mergeCell ref="AV5:AX6"/>
    <mergeCell ref="AY5:BA6"/>
    <mergeCell ref="BB5:BF5"/>
    <mergeCell ref="L7:L8"/>
    <mergeCell ref="M7:N7"/>
    <mergeCell ref="AS7:AS8"/>
    <mergeCell ref="AT7:AU7"/>
    <mergeCell ref="U7:U8"/>
    <mergeCell ref="V7:W7"/>
    <mergeCell ref="X7:X8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O5:CQ6"/>
    <mergeCell ref="CR5:CT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</mergeCells>
  <pageMargins left="0" right="0" top="0" bottom="0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zoomScale="78" zoomScaleNormal="78" workbookViewId="0">
      <pane xSplit="1" ySplit="8" topLeftCell="B66" activePane="bottomRight" state="frozenSplit"/>
      <selection pane="topRight" activeCell="D1" sqref="D1"/>
      <selection pane="bottomLeft" activeCell="A6" sqref="A6"/>
      <selection pane="bottomRight" activeCell="CZ1" sqref="CZ1:DL1048576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19" width="9.140625" style="21" customWidth="1"/>
    <col min="120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78" t="s">
        <v>0</v>
      </c>
      <c r="B4" s="81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1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93"/>
      <c r="BA4" s="81" t="s">
        <v>1</v>
      </c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93"/>
      <c r="BP4" s="81" t="s">
        <v>1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 t="s">
        <v>1</v>
      </c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96"/>
      <c r="CW4" s="112" t="s">
        <v>2</v>
      </c>
      <c r="CX4" s="84"/>
      <c r="CY4" s="85"/>
    </row>
    <row r="5" spans="1:103" s="5" customFormat="1" ht="69" customHeight="1" x14ac:dyDescent="0.25">
      <c r="A5" s="79"/>
      <c r="B5" s="81" t="s">
        <v>3</v>
      </c>
      <c r="C5" s="82"/>
      <c r="D5" s="82"/>
      <c r="E5" s="93"/>
      <c r="F5" s="83" t="s">
        <v>4</v>
      </c>
      <c r="G5" s="84"/>
      <c r="H5" s="85"/>
      <c r="I5" s="83" t="s">
        <v>5</v>
      </c>
      <c r="J5" s="84"/>
      <c r="K5" s="85"/>
      <c r="L5" s="83" t="s">
        <v>6</v>
      </c>
      <c r="M5" s="84"/>
      <c r="N5" s="85"/>
      <c r="O5" s="83" t="s">
        <v>7</v>
      </c>
      <c r="P5" s="84"/>
      <c r="Q5" s="85"/>
      <c r="R5" s="83" t="s">
        <v>8</v>
      </c>
      <c r="S5" s="84"/>
      <c r="T5" s="85"/>
      <c r="U5" s="83" t="s">
        <v>9</v>
      </c>
      <c r="V5" s="84"/>
      <c r="W5" s="85"/>
      <c r="X5" s="83" t="s">
        <v>10</v>
      </c>
      <c r="Y5" s="84"/>
      <c r="Z5" s="85"/>
      <c r="AA5" s="89" t="s">
        <v>11</v>
      </c>
      <c r="AB5" s="89" t="s">
        <v>12</v>
      </c>
      <c r="AC5" s="89" t="s">
        <v>13</v>
      </c>
      <c r="AD5" s="83" t="s">
        <v>14</v>
      </c>
      <c r="AE5" s="84"/>
      <c r="AF5" s="85"/>
      <c r="AG5" s="83" t="s">
        <v>15</v>
      </c>
      <c r="AH5" s="84"/>
      <c r="AI5" s="85"/>
      <c r="AJ5" s="83" t="s">
        <v>16</v>
      </c>
      <c r="AK5" s="84"/>
      <c r="AL5" s="85"/>
      <c r="AM5" s="83" t="s">
        <v>17</v>
      </c>
      <c r="AN5" s="84"/>
      <c r="AO5" s="85"/>
      <c r="AP5" s="83" t="s">
        <v>18</v>
      </c>
      <c r="AQ5" s="84"/>
      <c r="AR5" s="85"/>
      <c r="AS5" s="83" t="s">
        <v>19</v>
      </c>
      <c r="AT5" s="84"/>
      <c r="AU5" s="85"/>
      <c r="AV5" s="83" t="s">
        <v>20</v>
      </c>
      <c r="AW5" s="84"/>
      <c r="AX5" s="85"/>
      <c r="AY5" s="83" t="s">
        <v>21</v>
      </c>
      <c r="AZ5" s="84"/>
      <c r="BA5" s="85"/>
      <c r="BB5" s="81" t="s">
        <v>22</v>
      </c>
      <c r="BC5" s="82"/>
      <c r="BD5" s="82"/>
      <c r="BE5" s="82"/>
      <c r="BF5" s="93"/>
      <c r="BG5" s="81" t="s">
        <v>23</v>
      </c>
      <c r="BH5" s="82"/>
      <c r="BI5" s="82"/>
      <c r="BJ5" s="93"/>
      <c r="BK5" s="83" t="s">
        <v>24</v>
      </c>
      <c r="BL5" s="84"/>
      <c r="BM5" s="84"/>
      <c r="BN5" s="84"/>
      <c r="BO5" s="85"/>
      <c r="BP5" s="83" t="s">
        <v>25</v>
      </c>
      <c r="BQ5" s="84"/>
      <c r="BR5" s="84"/>
      <c r="BS5" s="84"/>
      <c r="BT5" s="84"/>
      <c r="BU5" s="84"/>
      <c r="BV5" s="84"/>
      <c r="BW5" s="84"/>
      <c r="BX5" s="85"/>
      <c r="BY5" s="83" t="s">
        <v>26</v>
      </c>
      <c r="BZ5" s="84"/>
      <c r="CA5" s="84"/>
      <c r="CB5" s="84"/>
      <c r="CC5" s="84"/>
      <c r="CD5" s="85"/>
      <c r="CE5" s="100" t="s">
        <v>27</v>
      </c>
      <c r="CF5" s="83" t="s">
        <v>28</v>
      </c>
      <c r="CG5" s="84"/>
      <c r="CH5" s="85"/>
      <c r="CI5" s="83" t="s">
        <v>29</v>
      </c>
      <c r="CJ5" s="84"/>
      <c r="CK5" s="85"/>
      <c r="CL5" s="83" t="s">
        <v>30</v>
      </c>
      <c r="CM5" s="84"/>
      <c r="CN5" s="85"/>
      <c r="CO5" s="83" t="s">
        <v>31</v>
      </c>
      <c r="CP5" s="84"/>
      <c r="CQ5" s="85"/>
      <c r="CR5" s="83" t="s">
        <v>32</v>
      </c>
      <c r="CS5" s="84"/>
      <c r="CT5" s="85"/>
      <c r="CU5" s="89" t="s">
        <v>33</v>
      </c>
      <c r="CV5" s="108" t="s">
        <v>169</v>
      </c>
      <c r="CW5" s="113"/>
      <c r="CX5" s="114"/>
      <c r="CY5" s="115"/>
    </row>
    <row r="6" spans="1:103" s="5" customFormat="1" ht="21.75" customHeight="1" x14ac:dyDescent="0.25">
      <c r="A6" s="79"/>
      <c r="B6" s="89" t="s">
        <v>34</v>
      </c>
      <c r="C6" s="81" t="s">
        <v>35</v>
      </c>
      <c r="D6" s="82"/>
      <c r="E6" s="93"/>
      <c r="F6" s="86"/>
      <c r="G6" s="87"/>
      <c r="H6" s="88"/>
      <c r="I6" s="86"/>
      <c r="J6" s="87"/>
      <c r="K6" s="88"/>
      <c r="L6" s="86"/>
      <c r="M6" s="87"/>
      <c r="N6" s="88"/>
      <c r="O6" s="86"/>
      <c r="P6" s="87"/>
      <c r="Q6" s="88"/>
      <c r="R6" s="86"/>
      <c r="S6" s="87"/>
      <c r="T6" s="88"/>
      <c r="U6" s="86"/>
      <c r="V6" s="87"/>
      <c r="W6" s="88"/>
      <c r="X6" s="86"/>
      <c r="Y6" s="87"/>
      <c r="Z6" s="88"/>
      <c r="AA6" s="90"/>
      <c r="AB6" s="90"/>
      <c r="AC6" s="90"/>
      <c r="AD6" s="86"/>
      <c r="AE6" s="87"/>
      <c r="AF6" s="88"/>
      <c r="AG6" s="86"/>
      <c r="AH6" s="87"/>
      <c r="AI6" s="88"/>
      <c r="AJ6" s="86"/>
      <c r="AK6" s="87"/>
      <c r="AL6" s="88"/>
      <c r="AM6" s="86"/>
      <c r="AN6" s="87"/>
      <c r="AO6" s="88"/>
      <c r="AP6" s="86"/>
      <c r="AQ6" s="87"/>
      <c r="AR6" s="88"/>
      <c r="AS6" s="86"/>
      <c r="AT6" s="87"/>
      <c r="AU6" s="88"/>
      <c r="AV6" s="86"/>
      <c r="AW6" s="87"/>
      <c r="AX6" s="88"/>
      <c r="AY6" s="86"/>
      <c r="AZ6" s="87"/>
      <c r="BA6" s="88"/>
      <c r="BB6" s="89" t="s">
        <v>34</v>
      </c>
      <c r="BC6" s="81" t="s">
        <v>35</v>
      </c>
      <c r="BD6" s="82"/>
      <c r="BE6" s="82"/>
      <c r="BF6" s="93"/>
      <c r="BG6" s="89" t="s">
        <v>34</v>
      </c>
      <c r="BH6" s="81" t="s">
        <v>35</v>
      </c>
      <c r="BI6" s="82"/>
      <c r="BJ6" s="93"/>
      <c r="BK6" s="86"/>
      <c r="BL6" s="87"/>
      <c r="BM6" s="87"/>
      <c r="BN6" s="87"/>
      <c r="BO6" s="88"/>
      <c r="BP6" s="86"/>
      <c r="BQ6" s="87"/>
      <c r="BR6" s="87"/>
      <c r="BS6" s="87"/>
      <c r="BT6" s="87"/>
      <c r="BU6" s="87"/>
      <c r="BV6" s="87"/>
      <c r="BW6" s="87"/>
      <c r="BX6" s="88"/>
      <c r="BY6" s="86"/>
      <c r="BZ6" s="87"/>
      <c r="CA6" s="87"/>
      <c r="CB6" s="87"/>
      <c r="CC6" s="87"/>
      <c r="CD6" s="88"/>
      <c r="CE6" s="101"/>
      <c r="CF6" s="86"/>
      <c r="CG6" s="87"/>
      <c r="CH6" s="88"/>
      <c r="CI6" s="86"/>
      <c r="CJ6" s="87"/>
      <c r="CK6" s="88"/>
      <c r="CL6" s="86"/>
      <c r="CM6" s="87"/>
      <c r="CN6" s="88"/>
      <c r="CO6" s="86"/>
      <c r="CP6" s="87"/>
      <c r="CQ6" s="88"/>
      <c r="CR6" s="86"/>
      <c r="CS6" s="87"/>
      <c r="CT6" s="88"/>
      <c r="CU6" s="90"/>
      <c r="CV6" s="109"/>
      <c r="CW6" s="116"/>
      <c r="CX6" s="87"/>
      <c r="CY6" s="88"/>
    </row>
    <row r="7" spans="1:103" s="5" customFormat="1" ht="80.25" customHeight="1" x14ac:dyDescent="0.25">
      <c r="A7" s="79"/>
      <c r="B7" s="90"/>
      <c r="C7" s="81" t="s">
        <v>36</v>
      </c>
      <c r="D7" s="93"/>
      <c r="E7" s="94" t="s">
        <v>37</v>
      </c>
      <c r="F7" s="89" t="s">
        <v>34</v>
      </c>
      <c r="G7" s="81" t="s">
        <v>35</v>
      </c>
      <c r="H7" s="93"/>
      <c r="I7" s="89" t="s">
        <v>34</v>
      </c>
      <c r="J7" s="81" t="s">
        <v>35</v>
      </c>
      <c r="K7" s="93"/>
      <c r="L7" s="89" t="s">
        <v>34</v>
      </c>
      <c r="M7" s="81" t="s">
        <v>35</v>
      </c>
      <c r="N7" s="93"/>
      <c r="O7" s="89" t="s">
        <v>34</v>
      </c>
      <c r="P7" s="81" t="s">
        <v>35</v>
      </c>
      <c r="Q7" s="93"/>
      <c r="R7" s="89" t="s">
        <v>34</v>
      </c>
      <c r="S7" s="81" t="s">
        <v>35</v>
      </c>
      <c r="T7" s="93"/>
      <c r="U7" s="89" t="s">
        <v>34</v>
      </c>
      <c r="V7" s="81" t="s">
        <v>35</v>
      </c>
      <c r="W7" s="93"/>
      <c r="X7" s="89" t="s">
        <v>34</v>
      </c>
      <c r="Y7" s="81" t="s">
        <v>35</v>
      </c>
      <c r="Z7" s="93"/>
      <c r="AA7" s="90"/>
      <c r="AB7" s="90"/>
      <c r="AC7" s="90"/>
      <c r="AD7" s="89" t="s">
        <v>34</v>
      </c>
      <c r="AE7" s="81" t="s">
        <v>35</v>
      </c>
      <c r="AF7" s="93"/>
      <c r="AG7" s="89" t="s">
        <v>34</v>
      </c>
      <c r="AH7" s="81" t="s">
        <v>35</v>
      </c>
      <c r="AI7" s="93"/>
      <c r="AJ7" s="89" t="s">
        <v>34</v>
      </c>
      <c r="AK7" s="81" t="s">
        <v>35</v>
      </c>
      <c r="AL7" s="93"/>
      <c r="AM7" s="89" t="s">
        <v>34</v>
      </c>
      <c r="AN7" s="81" t="s">
        <v>35</v>
      </c>
      <c r="AO7" s="93"/>
      <c r="AP7" s="89" t="s">
        <v>34</v>
      </c>
      <c r="AQ7" s="81" t="s">
        <v>35</v>
      </c>
      <c r="AR7" s="93"/>
      <c r="AS7" s="89" t="s">
        <v>34</v>
      </c>
      <c r="AT7" s="81" t="s">
        <v>35</v>
      </c>
      <c r="AU7" s="93"/>
      <c r="AV7" s="89" t="s">
        <v>34</v>
      </c>
      <c r="AW7" s="81" t="s">
        <v>35</v>
      </c>
      <c r="AX7" s="93"/>
      <c r="AY7" s="89" t="s">
        <v>34</v>
      </c>
      <c r="AZ7" s="81" t="s">
        <v>35</v>
      </c>
      <c r="BA7" s="93"/>
      <c r="BB7" s="90"/>
      <c r="BC7" s="81" t="s">
        <v>38</v>
      </c>
      <c r="BD7" s="82"/>
      <c r="BE7" s="93"/>
      <c r="BF7" s="94" t="s">
        <v>39</v>
      </c>
      <c r="BG7" s="90"/>
      <c r="BH7" s="81" t="s">
        <v>40</v>
      </c>
      <c r="BI7" s="93"/>
      <c r="BJ7" s="94" t="s">
        <v>41</v>
      </c>
      <c r="BK7" s="89" t="s">
        <v>34</v>
      </c>
      <c r="BL7" s="81" t="s">
        <v>42</v>
      </c>
      <c r="BM7" s="93"/>
      <c r="BN7" s="81" t="s">
        <v>43</v>
      </c>
      <c r="BO7" s="93"/>
      <c r="BP7" s="89" t="s">
        <v>34</v>
      </c>
      <c r="BQ7" s="81" t="s">
        <v>44</v>
      </c>
      <c r="BR7" s="93"/>
      <c r="BS7" s="81" t="s">
        <v>45</v>
      </c>
      <c r="BT7" s="93"/>
      <c r="BU7" s="81" t="s">
        <v>46</v>
      </c>
      <c r="BV7" s="93"/>
      <c r="BW7" s="81" t="s">
        <v>47</v>
      </c>
      <c r="BX7" s="93"/>
      <c r="BY7" s="89" t="s">
        <v>34</v>
      </c>
      <c r="BZ7" s="81" t="s">
        <v>35</v>
      </c>
      <c r="CA7" s="82"/>
      <c r="CB7" s="82"/>
      <c r="CC7" s="82"/>
      <c r="CD7" s="93"/>
      <c r="CE7" s="101"/>
      <c r="CF7" s="89" t="s">
        <v>34</v>
      </c>
      <c r="CG7" s="81" t="s">
        <v>35</v>
      </c>
      <c r="CH7" s="93"/>
      <c r="CI7" s="89" t="s">
        <v>34</v>
      </c>
      <c r="CJ7" s="81" t="s">
        <v>35</v>
      </c>
      <c r="CK7" s="93"/>
      <c r="CL7" s="89" t="s">
        <v>34</v>
      </c>
      <c r="CM7" s="81" t="s">
        <v>35</v>
      </c>
      <c r="CN7" s="93"/>
      <c r="CO7" s="89" t="s">
        <v>34</v>
      </c>
      <c r="CP7" s="81" t="s">
        <v>35</v>
      </c>
      <c r="CQ7" s="93"/>
      <c r="CR7" s="89" t="s">
        <v>34</v>
      </c>
      <c r="CS7" s="81" t="s">
        <v>35</v>
      </c>
      <c r="CT7" s="93"/>
      <c r="CU7" s="90"/>
      <c r="CV7" s="109"/>
      <c r="CW7" s="117" t="s">
        <v>34</v>
      </c>
      <c r="CX7" s="81" t="s">
        <v>35</v>
      </c>
      <c r="CY7" s="93"/>
    </row>
    <row r="8" spans="1:103" s="5" customFormat="1" ht="135" customHeight="1" x14ac:dyDescent="0.25">
      <c r="A8" s="80"/>
      <c r="B8" s="91"/>
      <c r="C8" s="54" t="s">
        <v>48</v>
      </c>
      <c r="D8" s="58" t="s">
        <v>49</v>
      </c>
      <c r="E8" s="95"/>
      <c r="F8" s="91"/>
      <c r="G8" s="56" t="s">
        <v>50</v>
      </c>
      <c r="H8" s="56" t="s">
        <v>51</v>
      </c>
      <c r="I8" s="91"/>
      <c r="J8" s="56" t="s">
        <v>52</v>
      </c>
      <c r="K8" s="56" t="s">
        <v>53</v>
      </c>
      <c r="L8" s="91"/>
      <c r="M8" s="56" t="s">
        <v>54</v>
      </c>
      <c r="N8" s="56" t="s">
        <v>55</v>
      </c>
      <c r="O8" s="91"/>
      <c r="P8" s="60" t="s">
        <v>56</v>
      </c>
      <c r="Q8" s="60" t="s">
        <v>57</v>
      </c>
      <c r="R8" s="91"/>
      <c r="S8" s="57" t="s">
        <v>58</v>
      </c>
      <c r="T8" s="57" t="s">
        <v>59</v>
      </c>
      <c r="U8" s="91"/>
      <c r="V8" s="57" t="s">
        <v>60</v>
      </c>
      <c r="W8" s="57" t="s">
        <v>61</v>
      </c>
      <c r="X8" s="91"/>
      <c r="Y8" s="57" t="s">
        <v>62</v>
      </c>
      <c r="Z8" s="57" t="s">
        <v>63</v>
      </c>
      <c r="AA8" s="91"/>
      <c r="AB8" s="91"/>
      <c r="AC8" s="91"/>
      <c r="AD8" s="91"/>
      <c r="AE8" s="60" t="s">
        <v>64</v>
      </c>
      <c r="AF8" s="60" t="s">
        <v>65</v>
      </c>
      <c r="AG8" s="91"/>
      <c r="AH8" s="60" t="s">
        <v>66</v>
      </c>
      <c r="AI8" s="60" t="s">
        <v>67</v>
      </c>
      <c r="AJ8" s="91"/>
      <c r="AK8" s="60" t="s">
        <v>68</v>
      </c>
      <c r="AL8" s="60" t="s">
        <v>69</v>
      </c>
      <c r="AM8" s="91"/>
      <c r="AN8" s="60" t="s">
        <v>70</v>
      </c>
      <c r="AO8" s="60" t="s">
        <v>71</v>
      </c>
      <c r="AP8" s="91"/>
      <c r="AQ8" s="60" t="s">
        <v>72</v>
      </c>
      <c r="AR8" s="60" t="s">
        <v>73</v>
      </c>
      <c r="AS8" s="91"/>
      <c r="AT8" s="60" t="s">
        <v>74</v>
      </c>
      <c r="AU8" s="60" t="s">
        <v>75</v>
      </c>
      <c r="AV8" s="91"/>
      <c r="AW8" s="60" t="s">
        <v>76</v>
      </c>
      <c r="AX8" s="60" t="s">
        <v>77</v>
      </c>
      <c r="AY8" s="91"/>
      <c r="AZ8" s="60" t="s">
        <v>78</v>
      </c>
      <c r="BA8" s="60" t="s">
        <v>79</v>
      </c>
      <c r="BB8" s="91"/>
      <c r="BC8" s="54" t="s">
        <v>48</v>
      </c>
      <c r="BD8" s="58" t="s">
        <v>49</v>
      </c>
      <c r="BE8" s="58" t="s">
        <v>171</v>
      </c>
      <c r="BF8" s="95"/>
      <c r="BG8" s="91"/>
      <c r="BH8" s="54" t="s">
        <v>48</v>
      </c>
      <c r="BI8" s="53" t="s">
        <v>80</v>
      </c>
      <c r="BJ8" s="95"/>
      <c r="BK8" s="91"/>
      <c r="BL8" s="60" t="s">
        <v>81</v>
      </c>
      <c r="BM8" s="60" t="s">
        <v>82</v>
      </c>
      <c r="BN8" s="60" t="s">
        <v>81</v>
      </c>
      <c r="BO8" s="60" t="s">
        <v>82</v>
      </c>
      <c r="BP8" s="91"/>
      <c r="BQ8" s="60" t="s">
        <v>83</v>
      </c>
      <c r="BR8" s="60" t="s">
        <v>84</v>
      </c>
      <c r="BS8" s="60" t="s">
        <v>85</v>
      </c>
      <c r="BT8" s="60" t="s">
        <v>86</v>
      </c>
      <c r="BU8" s="60" t="s">
        <v>87</v>
      </c>
      <c r="BV8" s="60" t="s">
        <v>88</v>
      </c>
      <c r="BW8" s="60" t="s">
        <v>87</v>
      </c>
      <c r="BX8" s="60" t="s">
        <v>88</v>
      </c>
      <c r="BY8" s="91"/>
      <c r="BZ8" s="59" t="s">
        <v>89</v>
      </c>
      <c r="CA8" s="55" t="s">
        <v>90</v>
      </c>
      <c r="CB8" s="58" t="s">
        <v>91</v>
      </c>
      <c r="CC8" s="58" t="s">
        <v>92</v>
      </c>
      <c r="CD8" s="58" t="s">
        <v>93</v>
      </c>
      <c r="CE8" s="102"/>
      <c r="CF8" s="91"/>
      <c r="CG8" s="60" t="s">
        <v>94</v>
      </c>
      <c r="CH8" s="60" t="s">
        <v>95</v>
      </c>
      <c r="CI8" s="91"/>
      <c r="CJ8" s="60" t="s">
        <v>96</v>
      </c>
      <c r="CK8" s="60" t="s">
        <v>97</v>
      </c>
      <c r="CL8" s="91"/>
      <c r="CM8" s="11" t="s">
        <v>98</v>
      </c>
      <c r="CN8" s="11" t="s">
        <v>99</v>
      </c>
      <c r="CO8" s="91"/>
      <c r="CP8" s="60" t="s">
        <v>100</v>
      </c>
      <c r="CQ8" s="60" t="s">
        <v>101</v>
      </c>
      <c r="CR8" s="91"/>
      <c r="CS8" s="60" t="s">
        <v>102</v>
      </c>
      <c r="CT8" s="60" t="s">
        <v>103</v>
      </c>
      <c r="CU8" s="91"/>
      <c r="CV8" s="119"/>
      <c r="CW8" s="118"/>
      <c r="CX8" s="60" t="s">
        <v>104</v>
      </c>
      <c r="CY8" s="60" t="s">
        <v>105</v>
      </c>
    </row>
    <row r="9" spans="1:103" s="1" customFormat="1" ht="47.25" x14ac:dyDescent="0.25">
      <c r="A9" s="12" t="s">
        <v>106</v>
      </c>
      <c r="B9" s="13">
        <f t="shared" ref="B9:B70" si="0">C9+E9</f>
        <v>0</v>
      </c>
      <c r="C9" s="14">
        <v>0</v>
      </c>
      <c r="D9" s="14"/>
      <c r="E9" s="14">
        <v>0</v>
      </c>
      <c r="F9" s="13">
        <f t="shared" ref="F9:F72" si="1">G9+H9</f>
        <v>0</v>
      </c>
      <c r="G9" s="14">
        <v>0</v>
      </c>
      <c r="H9" s="14">
        <v>0</v>
      </c>
      <c r="I9" s="13">
        <f t="shared" ref="I9:I72" si="2">J9+K9</f>
        <v>0</v>
      </c>
      <c r="J9" s="14">
        <v>0</v>
      </c>
      <c r="K9" s="14">
        <v>0</v>
      </c>
      <c r="L9" s="13">
        <f t="shared" ref="L9:L72" si="3">M9+N9</f>
        <v>0</v>
      </c>
      <c r="M9" s="14">
        <v>0</v>
      </c>
      <c r="N9" s="14">
        <v>0</v>
      </c>
      <c r="O9" s="13">
        <f t="shared" ref="O9:O72" si="4">P9+Q9</f>
        <v>0</v>
      </c>
      <c r="P9" s="14">
        <v>0</v>
      </c>
      <c r="Q9" s="14">
        <v>0</v>
      </c>
      <c r="R9" s="13">
        <f t="shared" ref="R9:R72" si="5">S9+T9</f>
        <v>0</v>
      </c>
      <c r="S9" s="14">
        <v>0</v>
      </c>
      <c r="T9" s="14">
        <v>0</v>
      </c>
      <c r="U9" s="13">
        <f t="shared" ref="U9:U72" si="6">V9+W9</f>
        <v>0</v>
      </c>
      <c r="V9" s="14">
        <v>0</v>
      </c>
      <c r="W9" s="14">
        <v>0</v>
      </c>
      <c r="X9" s="13">
        <f t="shared" ref="X9:X72" si="7">Y9+Z9</f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f t="shared" ref="AD9:AD72" si="8">AE9+AF9</f>
        <v>0</v>
      </c>
      <c r="AE9" s="14">
        <v>0</v>
      </c>
      <c r="AF9" s="14">
        <v>0</v>
      </c>
      <c r="AG9" s="13">
        <f t="shared" ref="AG9:AG72" si="9">AH9+AI9</f>
        <v>0</v>
      </c>
      <c r="AH9" s="14">
        <v>0</v>
      </c>
      <c r="AI9" s="14">
        <v>0</v>
      </c>
      <c r="AJ9" s="13">
        <f t="shared" ref="AJ9:AJ72" si="10">AK9+AL9</f>
        <v>0</v>
      </c>
      <c r="AK9" s="14">
        <v>0</v>
      </c>
      <c r="AL9" s="14">
        <v>0</v>
      </c>
      <c r="AM9" s="13">
        <f t="shared" ref="AM9:AM72" si="11">AN9+AO9</f>
        <v>0</v>
      </c>
      <c r="AN9" s="14">
        <v>0</v>
      </c>
      <c r="AO9" s="14">
        <v>0</v>
      </c>
      <c r="AP9" s="13">
        <f t="shared" ref="AP9:AP72" si="12">AQ9+AR9</f>
        <v>0</v>
      </c>
      <c r="AQ9" s="14">
        <v>0</v>
      </c>
      <c r="AR9" s="14">
        <v>0</v>
      </c>
      <c r="AS9" s="13">
        <f t="shared" ref="AS9:AS72" si="13">AT9+AU9</f>
        <v>0</v>
      </c>
      <c r="AT9" s="14">
        <v>0</v>
      </c>
      <c r="AU9" s="14">
        <v>0</v>
      </c>
      <c r="AV9" s="13">
        <f t="shared" ref="AV9:AV72" si="14">AW9+AX9</f>
        <v>0</v>
      </c>
      <c r="AW9" s="14">
        <v>0</v>
      </c>
      <c r="AX9" s="14">
        <v>0</v>
      </c>
      <c r="AY9" s="13">
        <f t="shared" ref="AY9:AY72" si="15">AZ9+BA9</f>
        <v>0</v>
      </c>
      <c r="AZ9" s="14">
        <v>0</v>
      </c>
      <c r="BA9" s="14">
        <v>0</v>
      </c>
      <c r="BB9" s="15">
        <f>BC9+BF9</f>
        <v>0</v>
      </c>
      <c r="BC9" s="14">
        <v>0</v>
      </c>
      <c r="BD9" s="14"/>
      <c r="BE9" s="14"/>
      <c r="BF9" s="14">
        <v>0</v>
      </c>
      <c r="BG9" s="15">
        <f>BH9+BJ9</f>
        <v>0</v>
      </c>
      <c r="BH9" s="14">
        <v>0</v>
      </c>
      <c r="BI9" s="14"/>
      <c r="BJ9" s="14">
        <v>0</v>
      </c>
      <c r="BK9" s="13">
        <f t="shared" ref="BK9:BK72" si="16">BL9+BM9+BN9+BO9</f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f t="shared" ref="BP9:BP72" si="17">BW9+BX9+BU9+BV9+BS9+BT9+BQ9+BR9</f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f t="shared" ref="BY9:BY72" si="18">BZ9+CA9+CC9+CB9+CD9</f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f t="shared" ref="CF9:CF72" si="19">CG9+CH9</f>
        <v>0</v>
      </c>
      <c r="CG9" s="14">
        <v>0</v>
      </c>
      <c r="CH9" s="14">
        <v>0</v>
      </c>
      <c r="CI9" s="13">
        <f t="shared" ref="CI9:CI72" si="20">CJ9+CK9</f>
        <v>0</v>
      </c>
      <c r="CJ9" s="14">
        <v>0</v>
      </c>
      <c r="CK9" s="14">
        <v>0</v>
      </c>
      <c r="CL9" s="13">
        <f t="shared" ref="CL9:CL72" si="21">CM9+CN9</f>
        <v>0</v>
      </c>
      <c r="CM9" s="14">
        <v>0</v>
      </c>
      <c r="CN9" s="14">
        <v>0</v>
      </c>
      <c r="CO9" s="13">
        <f t="shared" ref="CO9:CO72" si="22">CP9+CQ9</f>
        <v>0</v>
      </c>
      <c r="CP9" s="14">
        <v>0</v>
      </c>
      <c r="CQ9" s="14">
        <v>0</v>
      </c>
      <c r="CR9" s="13">
        <f t="shared" ref="CR9:CR72" si="23">CS9+CT9</f>
        <v>138</v>
      </c>
      <c r="CS9" s="14">
        <v>37</v>
      </c>
      <c r="CT9" s="14">
        <v>101</v>
      </c>
      <c r="CU9" s="14">
        <v>0</v>
      </c>
      <c r="CV9" s="16"/>
      <c r="CW9" s="17">
        <f t="shared" ref="CW9:CW71" si="24">CU9+B9+F9+I9+L9+O9+R9+U9+X9+AA9+AB9+AC9+AD9+AG9+AJ9+AM9+AP9+AS9+AV9+AY9+BB9+BG9+BK9+BP9+BY9+CF9+CI9+CL9+CO9+CR9+CE9</f>
        <v>1241</v>
      </c>
      <c r="CX9" s="13">
        <f t="shared" ref="CX9:CX71" si="25">CU9+C9+G9+J9+M9+P9+S9+V9+Y9+AB9+AE9+AH9+AK9+AN9+AQ9+AT9+AW9+AZ9+BC9+BH9+BL9+BW9+BZ9+CG9+CJ9+CM9+CP9+CS9+CE9+BU9+BS9+BN9+BQ9+CC9+CB9+CD9</f>
        <v>926</v>
      </c>
      <c r="CY9" s="13">
        <f t="shared" ref="CY9:CY71" si="26">E9+H9+K9+N9+Q9+T9+W9+Z9+AA9+AC9+AF9+AI9+AL9+AO9+AR9+AU9+AX9+BA9+BF9+BJ9+BM9+BX9+CA9+CH9+CK9+CN9+CQ9+CT9+BV9+BT9+BO9+BR9</f>
        <v>315</v>
      </c>
    </row>
    <row r="10" spans="1:103" ht="31.5" x14ac:dyDescent="0.25">
      <c r="A10" s="12" t="s">
        <v>107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5">
        <f t="shared" ref="BB10:BB71" si="27">BC10+BF10</f>
        <v>0</v>
      </c>
      <c r="BC10" s="18">
        <v>0</v>
      </c>
      <c r="BD10" s="18"/>
      <c r="BE10" s="18"/>
      <c r="BF10" s="18">
        <v>0</v>
      </c>
      <c r="BG10" s="15">
        <f t="shared" ref="BG10:BG71" si="28">BH10+BJ10</f>
        <v>0</v>
      </c>
      <c r="BH10" s="18">
        <v>0</v>
      </c>
      <c r="BI10" s="18"/>
      <c r="BJ10" s="18">
        <v>0</v>
      </c>
      <c r="BK10" s="13">
        <f t="shared" si="16"/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574</v>
      </c>
      <c r="CS10" s="18">
        <v>234</v>
      </c>
      <c r="CT10" s="18">
        <v>340</v>
      </c>
      <c r="CU10" s="18">
        <v>0</v>
      </c>
      <c r="CV10" s="20"/>
      <c r="CW10" s="17">
        <f t="shared" si="24"/>
        <v>2809</v>
      </c>
      <c r="CX10" s="13">
        <f t="shared" si="25"/>
        <v>2437</v>
      </c>
      <c r="CY10" s="13">
        <f t="shared" si="26"/>
        <v>372</v>
      </c>
    </row>
    <row r="11" spans="1:103" ht="31.5" x14ac:dyDescent="0.25">
      <c r="A11" s="12" t="s">
        <v>108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5">
        <f t="shared" si="27"/>
        <v>0</v>
      </c>
      <c r="BC11" s="18">
        <v>0</v>
      </c>
      <c r="BD11" s="18"/>
      <c r="BE11" s="18"/>
      <c r="BF11" s="18">
        <v>0</v>
      </c>
      <c r="BG11" s="15">
        <f t="shared" si="28"/>
        <v>0</v>
      </c>
      <c r="BH11" s="18">
        <v>0</v>
      </c>
      <c r="BI11" s="18"/>
      <c r="BJ11" s="18">
        <v>0</v>
      </c>
      <c r="BK11" s="13">
        <f t="shared" si="16"/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171</v>
      </c>
      <c r="CS11" s="18">
        <v>141</v>
      </c>
      <c r="CT11" s="18">
        <v>30</v>
      </c>
      <c r="CU11" s="18">
        <v>0</v>
      </c>
      <c r="CV11" s="20"/>
      <c r="CW11" s="17">
        <f t="shared" si="24"/>
        <v>1608</v>
      </c>
      <c r="CX11" s="13">
        <f t="shared" si="25"/>
        <v>1411</v>
      </c>
      <c r="CY11" s="13">
        <f t="shared" si="26"/>
        <v>197</v>
      </c>
    </row>
    <row r="12" spans="1:103" ht="31.5" x14ac:dyDescent="0.25">
      <c r="A12" s="12" t="s">
        <v>109</v>
      </c>
      <c r="B12" s="13">
        <f t="shared" si="0"/>
        <v>0</v>
      </c>
      <c r="C12" s="18">
        <v>0</v>
      </c>
      <c r="D12" s="18"/>
      <c r="E12" s="18">
        <v>0</v>
      </c>
      <c r="F12" s="13">
        <f t="shared" si="1"/>
        <v>0</v>
      </c>
      <c r="G12" s="18">
        <v>0</v>
      </c>
      <c r="H12" s="18">
        <v>0</v>
      </c>
      <c r="I12" s="13">
        <f t="shared" si="2"/>
        <v>0</v>
      </c>
      <c r="J12" s="18">
        <v>0</v>
      </c>
      <c r="K12" s="18">
        <v>0</v>
      </c>
      <c r="L12" s="13">
        <f t="shared" si="3"/>
        <v>0</v>
      </c>
      <c r="M12" s="18">
        <v>0</v>
      </c>
      <c r="N12" s="18">
        <v>0</v>
      </c>
      <c r="O12" s="13">
        <f t="shared" si="4"/>
        <v>0</v>
      </c>
      <c r="P12" s="18">
        <v>0</v>
      </c>
      <c r="Q12" s="18">
        <v>0</v>
      </c>
      <c r="R12" s="13">
        <f t="shared" si="5"/>
        <v>0</v>
      </c>
      <c r="S12" s="18">
        <v>0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f t="shared" si="8"/>
        <v>0</v>
      </c>
      <c r="AE12" s="18">
        <v>0</v>
      </c>
      <c r="AF12" s="18">
        <v>0</v>
      </c>
      <c r="AG12" s="13">
        <f t="shared" si="9"/>
        <v>0</v>
      </c>
      <c r="AH12" s="18">
        <v>0</v>
      </c>
      <c r="AI12" s="18">
        <v>0</v>
      </c>
      <c r="AJ12" s="13">
        <f t="shared" si="10"/>
        <v>0</v>
      </c>
      <c r="AK12" s="18">
        <v>0</v>
      </c>
      <c r="AL12" s="18">
        <v>0</v>
      </c>
      <c r="AM12" s="13">
        <f t="shared" si="11"/>
        <v>0</v>
      </c>
      <c r="AN12" s="18">
        <v>0</v>
      </c>
      <c r="AO12" s="18">
        <v>0</v>
      </c>
      <c r="AP12" s="13">
        <f t="shared" si="12"/>
        <v>0</v>
      </c>
      <c r="AQ12" s="18">
        <v>0</v>
      </c>
      <c r="AR12" s="18">
        <v>0</v>
      </c>
      <c r="AS12" s="13">
        <f t="shared" si="13"/>
        <v>0</v>
      </c>
      <c r="AT12" s="18">
        <v>0</v>
      </c>
      <c r="AU12" s="18">
        <v>0</v>
      </c>
      <c r="AV12" s="13">
        <f t="shared" si="14"/>
        <v>0</v>
      </c>
      <c r="AW12" s="18">
        <v>0</v>
      </c>
      <c r="AX12" s="18">
        <v>0</v>
      </c>
      <c r="AY12" s="13">
        <f t="shared" si="15"/>
        <v>0</v>
      </c>
      <c r="AZ12" s="18">
        <v>0</v>
      </c>
      <c r="BA12" s="18">
        <v>0</v>
      </c>
      <c r="BB12" s="15">
        <f t="shared" si="27"/>
        <v>0</v>
      </c>
      <c r="BC12" s="18">
        <v>0</v>
      </c>
      <c r="BD12" s="18"/>
      <c r="BE12" s="18"/>
      <c r="BF12" s="18">
        <v>0</v>
      </c>
      <c r="BG12" s="15">
        <f t="shared" si="28"/>
        <v>0</v>
      </c>
      <c r="BH12" s="18">
        <v>0</v>
      </c>
      <c r="BI12" s="18"/>
      <c r="BJ12" s="18">
        <v>0</v>
      </c>
      <c r="BK12" s="13">
        <f t="shared" si="16"/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f t="shared" si="19"/>
        <v>0</v>
      </c>
      <c r="CG12" s="18">
        <v>0</v>
      </c>
      <c r="CH12" s="18">
        <v>0</v>
      </c>
      <c r="CI12" s="13">
        <f t="shared" si="20"/>
        <v>0</v>
      </c>
      <c r="CJ12" s="18">
        <v>0</v>
      </c>
      <c r="CK12" s="18">
        <v>0</v>
      </c>
      <c r="CL12" s="13">
        <f t="shared" si="21"/>
        <v>0</v>
      </c>
      <c r="CM12" s="18">
        <v>0</v>
      </c>
      <c r="CN12" s="18">
        <v>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423</v>
      </c>
      <c r="CS12" s="18">
        <v>233</v>
      </c>
      <c r="CT12" s="18">
        <v>190</v>
      </c>
      <c r="CU12" s="18">
        <v>0</v>
      </c>
      <c r="CV12" s="20"/>
      <c r="CW12" s="17">
        <f t="shared" si="24"/>
        <v>2342</v>
      </c>
      <c r="CX12" s="13">
        <f t="shared" si="25"/>
        <v>1977</v>
      </c>
      <c r="CY12" s="13">
        <f t="shared" si="26"/>
        <v>365</v>
      </c>
    </row>
    <row r="13" spans="1:103" ht="31.5" x14ac:dyDescent="0.25">
      <c r="A13" s="12" t="s">
        <v>110</v>
      </c>
      <c r="B13" s="13">
        <f>C13+E13</f>
        <v>4395</v>
      </c>
      <c r="C13" s="18">
        <v>4395</v>
      </c>
      <c r="D13" s="18">
        <v>670</v>
      </c>
      <c r="E13" s="18"/>
      <c r="F13" s="13">
        <f t="shared" si="1"/>
        <v>0</v>
      </c>
      <c r="G13" s="18"/>
      <c r="H13" s="18"/>
      <c r="I13" s="13">
        <f t="shared" si="2"/>
        <v>0</v>
      </c>
      <c r="J13" s="18">
        <v>0</v>
      </c>
      <c r="K13" s="18">
        <v>0</v>
      </c>
      <c r="L13" s="13">
        <f t="shared" si="3"/>
        <v>850</v>
      </c>
      <c r="M13" s="18">
        <v>850</v>
      </c>
      <c r="N13" s="18">
        <v>0</v>
      </c>
      <c r="O13" s="13">
        <f t="shared" si="4"/>
        <v>840</v>
      </c>
      <c r="P13" s="18">
        <v>840</v>
      </c>
      <c r="Q13" s="18">
        <v>0</v>
      </c>
      <c r="R13" s="13">
        <f t="shared" si="5"/>
        <v>553</v>
      </c>
      <c r="S13" s="18">
        <v>553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f t="shared" si="8"/>
        <v>1264</v>
      </c>
      <c r="AE13" s="18">
        <f>1100-160</f>
        <v>940</v>
      </c>
      <c r="AF13" s="18">
        <f>289+35</f>
        <v>324</v>
      </c>
      <c r="AG13" s="13">
        <f t="shared" si="9"/>
        <v>235</v>
      </c>
      <c r="AH13" s="18">
        <f>75+160</f>
        <v>235</v>
      </c>
      <c r="AI13" s="18">
        <f>35-35</f>
        <v>0</v>
      </c>
      <c r="AJ13" s="13">
        <f t="shared" si="10"/>
        <v>1508</v>
      </c>
      <c r="AK13" s="18">
        <v>1393</v>
      </c>
      <c r="AL13" s="18">
        <v>115</v>
      </c>
      <c r="AM13" s="13">
        <f t="shared" si="11"/>
        <v>1379</v>
      </c>
      <c r="AN13" s="18">
        <f>1210-38</f>
        <v>1172</v>
      </c>
      <c r="AO13" s="18">
        <f>169+38</f>
        <v>207</v>
      </c>
      <c r="AP13" s="13">
        <f t="shared" si="12"/>
        <v>0</v>
      </c>
      <c r="AQ13" s="18"/>
      <c r="AR13" s="18"/>
      <c r="AS13" s="13">
        <f t="shared" si="13"/>
        <v>40</v>
      </c>
      <c r="AT13" s="18">
        <v>40</v>
      </c>
      <c r="AU13" s="18"/>
      <c r="AV13" s="13">
        <f t="shared" si="14"/>
        <v>0</v>
      </c>
      <c r="AW13" s="18"/>
      <c r="AX13" s="18"/>
      <c r="AY13" s="13">
        <f t="shared" si="15"/>
        <v>0</v>
      </c>
      <c r="AZ13" s="18"/>
      <c r="BA13" s="18"/>
      <c r="BB13" s="15">
        <f t="shared" si="27"/>
        <v>0</v>
      </c>
      <c r="BC13" s="18"/>
      <c r="BD13" s="18"/>
      <c r="BE13" s="18"/>
      <c r="BF13" s="18"/>
      <c r="BG13" s="15">
        <f t="shared" si="28"/>
        <v>520</v>
      </c>
      <c r="BH13" s="18">
        <v>520</v>
      </c>
      <c r="BI13" s="18">
        <v>190</v>
      </c>
      <c r="BJ13" s="18"/>
      <c r="BK13" s="13">
        <f t="shared" si="16"/>
        <v>3233</v>
      </c>
      <c r="BL13" s="18">
        <v>2815</v>
      </c>
      <c r="BM13" s="18">
        <v>418</v>
      </c>
      <c r="BN13" s="18"/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3649</v>
      </c>
      <c r="BZ13" s="18">
        <v>1467</v>
      </c>
      <c r="CA13" s="18">
        <v>50</v>
      </c>
      <c r="CB13" s="18">
        <f>270+2</f>
        <v>272</v>
      </c>
      <c r="CC13" s="18">
        <v>700</v>
      </c>
      <c r="CD13" s="18">
        <v>1160</v>
      </c>
      <c r="CE13" s="18">
        <f>2-2</f>
        <v>0</v>
      </c>
      <c r="CF13" s="13">
        <f t="shared" si="19"/>
        <v>844</v>
      </c>
      <c r="CG13" s="18">
        <v>712</v>
      </c>
      <c r="CH13" s="18">
        <v>132</v>
      </c>
      <c r="CI13" s="13">
        <f t="shared" si="20"/>
        <v>0</v>
      </c>
      <c r="CJ13" s="18">
        <v>0</v>
      </c>
      <c r="CK13" s="18">
        <v>0</v>
      </c>
      <c r="CL13" s="13">
        <f t="shared" si="21"/>
        <v>2805</v>
      </c>
      <c r="CM13" s="18">
        <v>2405</v>
      </c>
      <c r="CN13" s="18">
        <v>400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3590</v>
      </c>
      <c r="CS13" s="18">
        <v>740</v>
      </c>
      <c r="CT13" s="18">
        <v>2850</v>
      </c>
      <c r="CU13" s="18"/>
      <c r="CV13" s="20"/>
      <c r="CW13" s="17">
        <f t="shared" si="24"/>
        <v>29077</v>
      </c>
      <c r="CX13" s="13">
        <f t="shared" si="25"/>
        <v>23711</v>
      </c>
      <c r="CY13" s="13">
        <f t="shared" si="26"/>
        <v>5366</v>
      </c>
    </row>
    <row r="14" spans="1:103" ht="31.5" x14ac:dyDescent="0.25">
      <c r="A14" s="12" t="s">
        <v>111</v>
      </c>
      <c r="B14" s="13">
        <f t="shared" si="0"/>
        <v>1140</v>
      </c>
      <c r="C14" s="18">
        <v>1140</v>
      </c>
      <c r="D14" s="18">
        <v>97</v>
      </c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540</v>
      </c>
      <c r="M14" s="18">
        <v>540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f t="shared" si="8"/>
        <v>961</v>
      </c>
      <c r="AE14" s="18">
        <v>786</v>
      </c>
      <c r="AF14" s="18">
        <v>175</v>
      </c>
      <c r="AG14" s="13">
        <f t="shared" si="9"/>
        <v>0</v>
      </c>
      <c r="AH14" s="18">
        <v>0</v>
      </c>
      <c r="AI14" s="18">
        <v>0</v>
      </c>
      <c r="AJ14" s="13">
        <f t="shared" si="10"/>
        <v>751</v>
      </c>
      <c r="AK14" s="18">
        <v>751</v>
      </c>
      <c r="AL14" s="18">
        <v>0</v>
      </c>
      <c r="AM14" s="13">
        <f t="shared" si="11"/>
        <v>433</v>
      </c>
      <c r="AN14" s="18">
        <v>433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5">
        <f t="shared" si="27"/>
        <v>0</v>
      </c>
      <c r="BC14" s="18">
        <v>0</v>
      </c>
      <c r="BD14" s="18"/>
      <c r="BE14" s="18"/>
      <c r="BF14" s="18">
        <v>0</v>
      </c>
      <c r="BG14" s="15">
        <f t="shared" si="28"/>
        <v>0</v>
      </c>
      <c r="BH14" s="18">
        <v>0</v>
      </c>
      <c r="BI14" s="18"/>
      <c r="BJ14" s="18">
        <v>0</v>
      </c>
      <c r="BK14" s="13">
        <f t="shared" si="16"/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1048</v>
      </c>
      <c r="CM14" s="18">
        <v>1048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1893</v>
      </c>
      <c r="CS14" s="18">
        <v>602</v>
      </c>
      <c r="CT14" s="18">
        <v>1291</v>
      </c>
      <c r="CU14" s="18">
        <v>0</v>
      </c>
      <c r="CV14" s="20"/>
      <c r="CW14" s="17">
        <f t="shared" si="24"/>
        <v>13011</v>
      </c>
      <c r="CX14" s="13">
        <f t="shared" si="25"/>
        <v>10658</v>
      </c>
      <c r="CY14" s="13">
        <f t="shared" si="26"/>
        <v>2353</v>
      </c>
    </row>
    <row r="15" spans="1:103" ht="31.5" x14ac:dyDescent="0.25">
      <c r="A15" s="12" t="s">
        <v>112</v>
      </c>
      <c r="B15" s="13">
        <f t="shared" si="0"/>
        <v>0</v>
      </c>
      <c r="C15" s="18">
        <v>0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f t="shared" si="8"/>
        <v>0</v>
      </c>
      <c r="AE15" s="18">
        <v>0</v>
      </c>
      <c r="AF15" s="18">
        <v>0</v>
      </c>
      <c r="AG15" s="13">
        <f t="shared" si="9"/>
        <v>0</v>
      </c>
      <c r="AH15" s="18">
        <v>0</v>
      </c>
      <c r="AI15" s="18">
        <v>0</v>
      </c>
      <c r="AJ15" s="13">
        <f t="shared" si="10"/>
        <v>0</v>
      </c>
      <c r="AK15" s="18">
        <v>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5">
        <f t="shared" si="27"/>
        <v>0</v>
      </c>
      <c r="BC15" s="18">
        <v>0</v>
      </c>
      <c r="BD15" s="18"/>
      <c r="BE15" s="18"/>
      <c r="BF15" s="18">
        <v>0</v>
      </c>
      <c r="BG15" s="15">
        <f t="shared" si="28"/>
        <v>0</v>
      </c>
      <c r="BH15" s="18">
        <v>0</v>
      </c>
      <c r="BI15" s="18"/>
      <c r="BJ15" s="18">
        <v>0</v>
      </c>
      <c r="BK15" s="13">
        <f t="shared" si="16"/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f t="shared" si="19"/>
        <v>0</v>
      </c>
      <c r="CG15" s="18">
        <v>0</v>
      </c>
      <c r="CH15" s="18">
        <v>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0</v>
      </c>
      <c r="CM15" s="18">
        <v>0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0</v>
      </c>
      <c r="CS15" s="18">
        <v>0</v>
      </c>
      <c r="CT15" s="18">
        <v>0</v>
      </c>
      <c r="CU15" s="18">
        <v>0</v>
      </c>
      <c r="CV15" s="20"/>
      <c r="CW15" s="17">
        <f t="shared" si="24"/>
        <v>677</v>
      </c>
      <c r="CX15" s="13">
        <f t="shared" si="25"/>
        <v>572</v>
      </c>
      <c r="CY15" s="13">
        <f t="shared" si="26"/>
        <v>105</v>
      </c>
    </row>
    <row r="16" spans="1:103" ht="33" customHeight="1" x14ac:dyDescent="0.25">
      <c r="A16" s="12" t="s">
        <v>113</v>
      </c>
      <c r="B16" s="13">
        <f t="shared" si="0"/>
        <v>818</v>
      </c>
      <c r="C16" s="18">
        <v>818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f t="shared" si="8"/>
        <v>763</v>
      </c>
      <c r="AE16" s="18">
        <v>673</v>
      </c>
      <c r="AF16" s="18">
        <v>90</v>
      </c>
      <c r="AG16" s="13">
        <f t="shared" si="9"/>
        <v>0</v>
      </c>
      <c r="AH16" s="18">
        <v>0</v>
      </c>
      <c r="AI16" s="18">
        <v>0</v>
      </c>
      <c r="AJ16" s="13">
        <f t="shared" si="10"/>
        <v>530</v>
      </c>
      <c r="AK16" s="18">
        <v>530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5">
        <f t="shared" si="27"/>
        <v>0</v>
      </c>
      <c r="BC16" s="18">
        <v>0</v>
      </c>
      <c r="BD16" s="18"/>
      <c r="BE16" s="18"/>
      <c r="BF16" s="18">
        <v>0</v>
      </c>
      <c r="BG16" s="15">
        <f t="shared" si="28"/>
        <v>0</v>
      </c>
      <c r="BH16" s="18">
        <v>0</v>
      </c>
      <c r="BI16" s="18"/>
      <c r="BJ16" s="18">
        <v>0</v>
      </c>
      <c r="BK16" s="13">
        <f t="shared" si="16"/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f t="shared" si="19"/>
        <v>487</v>
      </c>
      <c r="CG16" s="18">
        <v>407</v>
      </c>
      <c r="CH16" s="18">
        <v>80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839</v>
      </c>
      <c r="CM16" s="18">
        <v>839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1810</v>
      </c>
      <c r="CS16" s="18">
        <v>1135</v>
      </c>
      <c r="CT16" s="18">
        <v>675</v>
      </c>
      <c r="CU16" s="18">
        <v>0</v>
      </c>
      <c r="CV16" s="20"/>
      <c r="CW16" s="17">
        <f t="shared" si="24"/>
        <v>10505</v>
      </c>
      <c r="CX16" s="13">
        <f t="shared" si="25"/>
        <v>8912</v>
      </c>
      <c r="CY16" s="13">
        <f t="shared" si="26"/>
        <v>1593</v>
      </c>
    </row>
    <row r="17" spans="1:103" ht="31.5" x14ac:dyDescent="0.25">
      <c r="A17" s="12" t="s">
        <v>114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5">
        <f t="shared" si="27"/>
        <v>0</v>
      </c>
      <c r="BC17" s="18">
        <v>0</v>
      </c>
      <c r="BD17" s="18"/>
      <c r="BE17" s="18"/>
      <c r="BF17" s="18">
        <v>0</v>
      </c>
      <c r="BG17" s="15">
        <f t="shared" si="28"/>
        <v>0</v>
      </c>
      <c r="BH17" s="18">
        <v>0</v>
      </c>
      <c r="BI17" s="18"/>
      <c r="BJ17" s="18">
        <v>0</v>
      </c>
      <c r="BK17" s="13">
        <f t="shared" si="16"/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0</v>
      </c>
      <c r="CS17" s="18">
        <v>0</v>
      </c>
      <c r="CT17" s="18">
        <v>0</v>
      </c>
      <c r="CU17" s="18">
        <v>0</v>
      </c>
      <c r="CV17" s="20"/>
      <c r="CW17" s="17">
        <f t="shared" si="24"/>
        <v>623</v>
      </c>
      <c r="CX17" s="13">
        <f t="shared" si="25"/>
        <v>547</v>
      </c>
      <c r="CY17" s="13">
        <f t="shared" si="26"/>
        <v>76</v>
      </c>
    </row>
    <row r="18" spans="1:103" ht="31.5" x14ac:dyDescent="0.25">
      <c r="A18" s="12" t="s">
        <v>115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5">
        <f t="shared" si="27"/>
        <v>0</v>
      </c>
      <c r="BC18" s="18">
        <v>0</v>
      </c>
      <c r="BD18" s="18"/>
      <c r="BE18" s="18"/>
      <c r="BF18" s="18">
        <v>0</v>
      </c>
      <c r="BG18" s="15">
        <f t="shared" si="28"/>
        <v>0</v>
      </c>
      <c r="BH18" s="18">
        <v>0</v>
      </c>
      <c r="BI18" s="18"/>
      <c r="BJ18" s="18">
        <v>0</v>
      </c>
      <c r="BK18" s="13">
        <f t="shared" si="16"/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316</v>
      </c>
      <c r="CS18" s="18">
        <v>158</v>
      </c>
      <c r="CT18" s="18">
        <v>158</v>
      </c>
      <c r="CU18" s="18">
        <v>0</v>
      </c>
      <c r="CV18" s="20"/>
      <c r="CW18" s="17">
        <f t="shared" si="24"/>
        <v>1674</v>
      </c>
      <c r="CX18" s="13">
        <f t="shared" si="25"/>
        <v>1221</v>
      </c>
      <c r="CY18" s="13">
        <f t="shared" si="26"/>
        <v>453</v>
      </c>
    </row>
    <row r="19" spans="1:103" ht="31.5" x14ac:dyDescent="0.25">
      <c r="A19" s="12" t="s">
        <v>116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5">
        <f t="shared" si="27"/>
        <v>0</v>
      </c>
      <c r="BC19" s="18">
        <v>0</v>
      </c>
      <c r="BD19" s="18"/>
      <c r="BE19" s="18"/>
      <c r="BF19" s="18">
        <v>0</v>
      </c>
      <c r="BG19" s="15">
        <f t="shared" si="28"/>
        <v>0</v>
      </c>
      <c r="BH19" s="18">
        <v>0</v>
      </c>
      <c r="BI19" s="18"/>
      <c r="BJ19" s="18">
        <v>0</v>
      </c>
      <c r="BK19" s="13">
        <f t="shared" si="16"/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0</v>
      </c>
      <c r="CS19" s="18">
        <v>0</v>
      </c>
      <c r="CT19" s="18">
        <v>0</v>
      </c>
      <c r="CU19" s="18">
        <v>0</v>
      </c>
      <c r="CV19" s="20"/>
      <c r="CW19" s="17">
        <f t="shared" si="24"/>
        <v>936</v>
      </c>
      <c r="CX19" s="13">
        <f t="shared" si="25"/>
        <v>732</v>
      </c>
      <c r="CY19" s="13">
        <f t="shared" si="26"/>
        <v>204</v>
      </c>
    </row>
    <row r="20" spans="1:103" ht="31.5" x14ac:dyDescent="0.25">
      <c r="A20" s="12" t="s">
        <v>117</v>
      </c>
      <c r="B20" s="13">
        <f t="shared" si="0"/>
        <v>0</v>
      </c>
      <c r="C20" s="18">
        <v>0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5">
        <f t="shared" si="27"/>
        <v>0</v>
      </c>
      <c r="BC20" s="18">
        <v>0</v>
      </c>
      <c r="BD20" s="18"/>
      <c r="BE20" s="18"/>
      <c r="BF20" s="18">
        <v>0</v>
      </c>
      <c r="BG20" s="15">
        <f t="shared" si="28"/>
        <v>0</v>
      </c>
      <c r="BH20" s="18">
        <v>0</v>
      </c>
      <c r="BI20" s="18"/>
      <c r="BJ20" s="18">
        <v>0</v>
      </c>
      <c r="BK20" s="13">
        <f t="shared" si="16"/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0</v>
      </c>
      <c r="CM20" s="18">
        <v>0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216</v>
      </c>
      <c r="CS20" s="18">
        <v>90</v>
      </c>
      <c r="CT20" s="18">
        <v>126</v>
      </c>
      <c r="CU20" s="18">
        <v>0</v>
      </c>
      <c r="CV20" s="20"/>
      <c r="CW20" s="17">
        <f t="shared" si="24"/>
        <v>1172</v>
      </c>
      <c r="CX20" s="13">
        <f t="shared" si="25"/>
        <v>869</v>
      </c>
      <c r="CY20" s="13">
        <f t="shared" si="26"/>
        <v>303</v>
      </c>
    </row>
    <row r="21" spans="1:103" ht="31.5" x14ac:dyDescent="0.25">
      <c r="A21" s="12" t="s">
        <v>118</v>
      </c>
      <c r="B21" s="13">
        <f t="shared" si="0"/>
        <v>465</v>
      </c>
      <c r="C21" s="18">
        <v>465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5">
        <f t="shared" si="27"/>
        <v>0</v>
      </c>
      <c r="BC21" s="18">
        <v>0</v>
      </c>
      <c r="BD21" s="18"/>
      <c r="BE21" s="18"/>
      <c r="BF21" s="18">
        <v>0</v>
      </c>
      <c r="BG21" s="15">
        <f t="shared" si="28"/>
        <v>0</v>
      </c>
      <c r="BH21" s="18">
        <v>0</v>
      </c>
      <c r="BI21" s="18"/>
      <c r="BJ21" s="18">
        <v>0</v>
      </c>
      <c r="BK21" s="13">
        <f t="shared" si="16"/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412</v>
      </c>
      <c r="CM21" s="18">
        <v>412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0</v>
      </c>
      <c r="CS21" s="18">
        <v>0</v>
      </c>
      <c r="CT21" s="18">
        <v>0</v>
      </c>
      <c r="CU21" s="18">
        <v>0</v>
      </c>
      <c r="CV21" s="20"/>
      <c r="CW21" s="17">
        <f t="shared" si="24"/>
        <v>3644</v>
      </c>
      <c r="CX21" s="13">
        <f t="shared" si="25"/>
        <v>3116</v>
      </c>
      <c r="CY21" s="13">
        <f t="shared" si="26"/>
        <v>528</v>
      </c>
    </row>
    <row r="22" spans="1:103" ht="31.5" x14ac:dyDescent="0.25">
      <c r="A22" s="12" t="s">
        <v>119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f t="shared" si="8"/>
        <v>0</v>
      </c>
      <c r="AE22" s="18">
        <v>0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5">
        <f t="shared" si="27"/>
        <v>0</v>
      </c>
      <c r="BC22" s="18">
        <v>0</v>
      </c>
      <c r="BD22" s="18"/>
      <c r="BE22" s="18"/>
      <c r="BF22" s="18">
        <v>0</v>
      </c>
      <c r="BG22" s="15">
        <f t="shared" si="28"/>
        <v>0</v>
      </c>
      <c r="BH22" s="18">
        <v>0</v>
      </c>
      <c r="BI22" s="18"/>
      <c r="BJ22" s="18">
        <v>0</v>
      </c>
      <c r="BK22" s="13">
        <f t="shared" si="16"/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f t="shared" si="17"/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f t="shared" si="18"/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f t="shared" si="19"/>
        <v>0</v>
      </c>
      <c r="CG22" s="18">
        <v>0</v>
      </c>
      <c r="CH22" s="18">
        <v>0</v>
      </c>
      <c r="CI22" s="13">
        <f t="shared" si="20"/>
        <v>0</v>
      </c>
      <c r="CJ22" s="18">
        <v>0</v>
      </c>
      <c r="CK22" s="18">
        <v>0</v>
      </c>
      <c r="CL22" s="13">
        <f t="shared" si="21"/>
        <v>0</v>
      </c>
      <c r="CM22" s="18">
        <v>0</v>
      </c>
      <c r="CN22" s="18">
        <v>0</v>
      </c>
      <c r="CO22" s="13">
        <f t="shared" si="22"/>
        <v>0</v>
      </c>
      <c r="CP22" s="18">
        <v>0</v>
      </c>
      <c r="CQ22" s="18">
        <v>0</v>
      </c>
      <c r="CR22" s="13">
        <f t="shared" si="23"/>
        <v>126</v>
      </c>
      <c r="CS22" s="18">
        <v>89</v>
      </c>
      <c r="CT22" s="18">
        <v>37</v>
      </c>
      <c r="CU22" s="18">
        <v>0</v>
      </c>
      <c r="CV22" s="20"/>
      <c r="CW22" s="17">
        <f t="shared" si="24"/>
        <v>973</v>
      </c>
      <c r="CX22" s="13">
        <f t="shared" si="25"/>
        <v>860</v>
      </c>
      <c r="CY22" s="13">
        <f t="shared" si="26"/>
        <v>113</v>
      </c>
    </row>
    <row r="23" spans="1:103" ht="31.5" x14ac:dyDescent="0.25">
      <c r="A23" s="12" t="s">
        <v>120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f t="shared" si="8"/>
        <v>373</v>
      </c>
      <c r="AE23" s="18">
        <v>373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5">
        <f t="shared" si="27"/>
        <v>0</v>
      </c>
      <c r="BC23" s="18">
        <v>0</v>
      </c>
      <c r="BD23" s="18"/>
      <c r="BE23" s="18"/>
      <c r="BF23" s="18">
        <v>0</v>
      </c>
      <c r="BG23" s="15">
        <f t="shared" si="28"/>
        <v>0</v>
      </c>
      <c r="BH23" s="18">
        <v>0</v>
      </c>
      <c r="BI23" s="18"/>
      <c r="BJ23" s="18">
        <v>0</v>
      </c>
      <c r="BK23" s="13">
        <f t="shared" si="16"/>
        <v>682</v>
      </c>
      <c r="BL23" s="18">
        <v>682</v>
      </c>
      <c r="BM23" s="18">
        <v>0</v>
      </c>
      <c r="BN23" s="18"/>
      <c r="BO23" s="18"/>
      <c r="BP23" s="13">
        <f t="shared" si="17"/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f t="shared" si="18"/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f t="shared" si="19"/>
        <v>0</v>
      </c>
      <c r="CG23" s="18"/>
      <c r="CH23" s="18"/>
      <c r="CI23" s="13">
        <f t="shared" si="20"/>
        <v>0</v>
      </c>
      <c r="CJ23" s="18"/>
      <c r="CK23" s="18"/>
      <c r="CL23" s="13">
        <f t="shared" si="21"/>
        <v>0</v>
      </c>
      <c r="CM23" s="18"/>
      <c r="CN23" s="18"/>
      <c r="CO23" s="13">
        <f t="shared" si="22"/>
        <v>0</v>
      </c>
      <c r="CP23" s="18"/>
      <c r="CQ23" s="18"/>
      <c r="CR23" s="13">
        <f t="shared" si="23"/>
        <v>0</v>
      </c>
      <c r="CS23" s="18"/>
      <c r="CT23" s="18"/>
      <c r="CU23" s="18"/>
      <c r="CV23" s="20"/>
      <c r="CW23" s="17">
        <f t="shared" si="24"/>
        <v>2580</v>
      </c>
      <c r="CX23" s="13">
        <f t="shared" si="25"/>
        <v>2197</v>
      </c>
      <c r="CY23" s="13">
        <f t="shared" si="26"/>
        <v>383</v>
      </c>
    </row>
    <row r="24" spans="1:103" ht="31.5" x14ac:dyDescent="0.25">
      <c r="A24" s="12" t="s">
        <v>121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5">
        <f t="shared" si="27"/>
        <v>0</v>
      </c>
      <c r="BC24" s="18">
        <v>0</v>
      </c>
      <c r="BD24" s="18"/>
      <c r="BE24" s="18"/>
      <c r="BF24" s="18">
        <v>0</v>
      </c>
      <c r="BG24" s="15">
        <f t="shared" si="28"/>
        <v>0</v>
      </c>
      <c r="BH24" s="18">
        <v>0</v>
      </c>
      <c r="BI24" s="18"/>
      <c r="BJ24" s="18">
        <v>0</v>
      </c>
      <c r="BK24" s="13">
        <f t="shared" si="16"/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606</v>
      </c>
      <c r="CS24" s="18">
        <v>310</v>
      </c>
      <c r="CT24" s="18">
        <v>296</v>
      </c>
      <c r="CU24" s="18">
        <v>0</v>
      </c>
      <c r="CV24" s="20"/>
      <c r="CW24" s="17">
        <f t="shared" si="24"/>
        <v>2932</v>
      </c>
      <c r="CX24" s="13">
        <f t="shared" si="25"/>
        <v>2231</v>
      </c>
      <c r="CY24" s="13">
        <f t="shared" si="26"/>
        <v>701</v>
      </c>
    </row>
    <row r="25" spans="1:103" ht="31.5" x14ac:dyDescent="0.25">
      <c r="A25" s="12" t="s">
        <v>122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5">
        <f t="shared" si="27"/>
        <v>0</v>
      </c>
      <c r="BC25" s="18">
        <v>0</v>
      </c>
      <c r="BD25" s="18"/>
      <c r="BE25" s="18"/>
      <c r="BF25" s="18">
        <v>0</v>
      </c>
      <c r="BG25" s="15">
        <f t="shared" si="28"/>
        <v>0</v>
      </c>
      <c r="BH25" s="18">
        <v>0</v>
      </c>
      <c r="BI25" s="18"/>
      <c r="BJ25" s="18">
        <v>0</v>
      </c>
      <c r="BK25" s="13">
        <f t="shared" si="16"/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243</v>
      </c>
      <c r="CS25" s="18">
        <v>160</v>
      </c>
      <c r="CT25" s="18">
        <v>83</v>
      </c>
      <c r="CU25" s="18">
        <v>0</v>
      </c>
      <c r="CV25" s="20"/>
      <c r="CW25" s="17">
        <f t="shared" si="24"/>
        <v>2577</v>
      </c>
      <c r="CX25" s="13">
        <f t="shared" si="25"/>
        <v>2324</v>
      </c>
      <c r="CY25" s="13">
        <f t="shared" si="26"/>
        <v>253</v>
      </c>
    </row>
    <row r="26" spans="1:103" ht="31.5" x14ac:dyDescent="0.25">
      <c r="A26" s="12" t="s">
        <v>123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5">
        <f t="shared" si="27"/>
        <v>0</v>
      </c>
      <c r="BC26" s="18">
        <v>0</v>
      </c>
      <c r="BD26" s="18"/>
      <c r="BE26" s="18"/>
      <c r="BF26" s="18">
        <v>0</v>
      </c>
      <c r="BG26" s="15">
        <f t="shared" si="28"/>
        <v>0</v>
      </c>
      <c r="BH26" s="18">
        <v>0</v>
      </c>
      <c r="BI26" s="18"/>
      <c r="BJ26" s="18">
        <v>0</v>
      </c>
      <c r="BK26" s="13">
        <f t="shared" si="16"/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0</v>
      </c>
      <c r="CS26" s="18">
        <v>0</v>
      </c>
      <c r="CT26" s="18">
        <v>0</v>
      </c>
      <c r="CU26" s="18">
        <v>0</v>
      </c>
      <c r="CV26" s="20"/>
      <c r="CW26" s="17">
        <f t="shared" si="24"/>
        <v>882</v>
      </c>
      <c r="CX26" s="13">
        <f t="shared" si="25"/>
        <v>725</v>
      </c>
      <c r="CY26" s="13">
        <f t="shared" si="26"/>
        <v>157</v>
      </c>
    </row>
    <row r="27" spans="1:103" ht="31.5" x14ac:dyDescent="0.25">
      <c r="A27" s="12" t="s">
        <v>124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5">
        <f t="shared" si="27"/>
        <v>0</v>
      </c>
      <c r="BC27" s="18">
        <v>0</v>
      </c>
      <c r="BD27" s="18"/>
      <c r="BE27" s="18"/>
      <c r="BF27" s="18">
        <v>0</v>
      </c>
      <c r="BG27" s="15">
        <f t="shared" si="28"/>
        <v>0</v>
      </c>
      <c r="BH27" s="18">
        <v>0</v>
      </c>
      <c r="BI27" s="18"/>
      <c r="BJ27" s="18">
        <v>0</v>
      </c>
      <c r="BK27" s="13">
        <f t="shared" si="16"/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282</v>
      </c>
      <c r="CS27" s="18">
        <v>113</v>
      </c>
      <c r="CT27" s="18">
        <v>169</v>
      </c>
      <c r="CU27" s="18">
        <v>0</v>
      </c>
      <c r="CV27" s="20"/>
      <c r="CW27" s="17">
        <f t="shared" si="24"/>
        <v>1544</v>
      </c>
      <c r="CX27" s="13">
        <f t="shared" si="25"/>
        <v>1280</v>
      </c>
      <c r="CY27" s="13">
        <f t="shared" si="26"/>
        <v>264</v>
      </c>
    </row>
    <row r="28" spans="1:103" ht="31.5" x14ac:dyDescent="0.25">
      <c r="A28" s="12" t="s">
        <v>125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298</v>
      </c>
      <c r="AB28" s="18">
        <f>1207+116</f>
        <v>1323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5">
        <f t="shared" si="27"/>
        <v>0</v>
      </c>
      <c r="BC28" s="18">
        <v>0</v>
      </c>
      <c r="BD28" s="18"/>
      <c r="BE28" s="18"/>
      <c r="BF28" s="18">
        <v>0</v>
      </c>
      <c r="BG28" s="15">
        <f t="shared" si="28"/>
        <v>0</v>
      </c>
      <c r="BH28" s="18">
        <v>0</v>
      </c>
      <c r="BI28" s="18"/>
      <c r="BJ28" s="18">
        <v>0</v>
      </c>
      <c r="BK28" s="13">
        <f t="shared" si="16"/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259</v>
      </c>
      <c r="BZ28" s="18">
        <f>272-13</f>
        <v>259</v>
      </c>
      <c r="CA28" s="18">
        <v>0</v>
      </c>
      <c r="CB28" s="18">
        <f>103-103</f>
        <v>0</v>
      </c>
      <c r="CC28" s="18">
        <v>0</v>
      </c>
      <c r="CD28" s="18">
        <v>0</v>
      </c>
      <c r="CE28" s="18">
        <v>0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798</v>
      </c>
      <c r="CS28" s="18">
        <v>308</v>
      </c>
      <c r="CT28" s="18">
        <v>490</v>
      </c>
      <c r="CU28" s="18">
        <v>0</v>
      </c>
      <c r="CV28" s="20"/>
      <c r="CW28" s="17">
        <f t="shared" si="24"/>
        <v>3398</v>
      </c>
      <c r="CX28" s="13">
        <f t="shared" si="25"/>
        <v>2610</v>
      </c>
      <c r="CY28" s="13">
        <f t="shared" si="26"/>
        <v>788</v>
      </c>
    </row>
    <row r="29" spans="1:103" ht="31.5" x14ac:dyDescent="0.25">
      <c r="A29" s="12" t="s">
        <v>126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f>89-10</f>
        <v>79</v>
      </c>
      <c r="AB29" s="18">
        <f>648+26</f>
        <v>674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5">
        <f t="shared" si="27"/>
        <v>0</v>
      </c>
      <c r="BC29" s="18">
        <v>0</v>
      </c>
      <c r="BD29" s="18"/>
      <c r="BE29" s="18"/>
      <c r="BF29" s="18">
        <v>0</v>
      </c>
      <c r="BG29" s="15">
        <f t="shared" si="28"/>
        <v>0</v>
      </c>
      <c r="BH29" s="18">
        <v>0</v>
      </c>
      <c r="BI29" s="18"/>
      <c r="BJ29" s="18">
        <v>0</v>
      </c>
      <c r="BK29" s="13">
        <f t="shared" si="16"/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f>16-16</f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0</v>
      </c>
      <c r="CS29" s="18">
        <v>0</v>
      </c>
      <c r="CT29" s="18">
        <v>0</v>
      </c>
      <c r="CU29" s="18">
        <v>0</v>
      </c>
      <c r="CV29" s="20"/>
      <c r="CW29" s="17">
        <f t="shared" si="24"/>
        <v>753</v>
      </c>
      <c r="CX29" s="13">
        <f t="shared" si="25"/>
        <v>674</v>
      </c>
      <c r="CY29" s="13">
        <f t="shared" si="26"/>
        <v>79</v>
      </c>
    </row>
    <row r="30" spans="1:103" ht="31.5" x14ac:dyDescent="0.25">
      <c r="A30" s="12" t="s">
        <v>127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5">
        <f t="shared" si="27"/>
        <v>0</v>
      </c>
      <c r="BC30" s="18">
        <v>0</v>
      </c>
      <c r="BD30" s="18"/>
      <c r="BE30" s="18"/>
      <c r="BF30" s="18">
        <v>0</v>
      </c>
      <c r="BG30" s="15">
        <f t="shared" si="28"/>
        <v>0</v>
      </c>
      <c r="BH30" s="18">
        <v>0</v>
      </c>
      <c r="BI30" s="18"/>
      <c r="BJ30" s="18">
        <v>0</v>
      </c>
      <c r="BK30" s="13">
        <f t="shared" si="16"/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340</v>
      </c>
      <c r="CS30" s="18">
        <v>170</v>
      </c>
      <c r="CT30" s="18">
        <v>170</v>
      </c>
      <c r="CU30" s="18">
        <v>0</v>
      </c>
      <c r="CV30" s="20"/>
      <c r="CW30" s="17">
        <f t="shared" si="24"/>
        <v>2399</v>
      </c>
      <c r="CX30" s="13">
        <f t="shared" si="25"/>
        <v>1859</v>
      </c>
      <c r="CY30" s="13">
        <f t="shared" si="26"/>
        <v>540</v>
      </c>
    </row>
    <row r="31" spans="1:103" ht="31.5" x14ac:dyDescent="0.25">
      <c r="A31" s="12" t="s">
        <v>128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5">
        <f t="shared" si="27"/>
        <v>0</v>
      </c>
      <c r="BC31" s="18">
        <v>0</v>
      </c>
      <c r="BD31" s="18"/>
      <c r="BE31" s="18"/>
      <c r="BF31" s="18">
        <v>0</v>
      </c>
      <c r="BG31" s="15">
        <f t="shared" si="28"/>
        <v>0</v>
      </c>
      <c r="BH31" s="18">
        <v>0</v>
      </c>
      <c r="BI31" s="18"/>
      <c r="BJ31" s="18">
        <v>0</v>
      </c>
      <c r="BK31" s="13">
        <f t="shared" si="16"/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247</v>
      </c>
      <c r="CS31" s="18">
        <v>67</v>
      </c>
      <c r="CT31" s="18">
        <v>180</v>
      </c>
      <c r="CU31" s="18">
        <v>0</v>
      </c>
      <c r="CV31" s="20"/>
      <c r="CW31" s="17">
        <f t="shared" si="24"/>
        <v>1449</v>
      </c>
      <c r="CX31" s="13">
        <f t="shared" si="25"/>
        <v>1064</v>
      </c>
      <c r="CY31" s="13">
        <f t="shared" si="26"/>
        <v>385</v>
      </c>
    </row>
    <row r="32" spans="1:103" ht="31.5" x14ac:dyDescent="0.25">
      <c r="A32" s="12" t="s">
        <v>129</v>
      </c>
      <c r="B32" s="13">
        <f t="shared" si="0"/>
        <v>0</v>
      </c>
      <c r="C32" s="18">
        <v>0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f t="shared" si="8"/>
        <v>0</v>
      </c>
      <c r="AE32" s="18">
        <v>0</v>
      </c>
      <c r="AF32" s="18">
        <v>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5">
        <f t="shared" si="27"/>
        <v>0</v>
      </c>
      <c r="BC32" s="18">
        <v>0</v>
      </c>
      <c r="BD32" s="18"/>
      <c r="BE32" s="18"/>
      <c r="BF32" s="18">
        <v>0</v>
      </c>
      <c r="BG32" s="15">
        <f t="shared" si="28"/>
        <v>0</v>
      </c>
      <c r="BH32" s="18">
        <v>0</v>
      </c>
      <c r="BI32" s="18"/>
      <c r="BJ32" s="18">
        <v>0</v>
      </c>
      <c r="BK32" s="13">
        <f t="shared" si="16"/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0</v>
      </c>
      <c r="CM32" s="18">
        <v>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343</v>
      </c>
      <c r="CS32" s="18">
        <v>173</v>
      </c>
      <c r="CT32" s="18">
        <v>170</v>
      </c>
      <c r="CU32" s="18">
        <v>0</v>
      </c>
      <c r="CV32" s="20"/>
      <c r="CW32" s="17">
        <f t="shared" si="24"/>
        <v>1348</v>
      </c>
      <c r="CX32" s="13">
        <f t="shared" si="25"/>
        <v>908</v>
      </c>
      <c r="CY32" s="13">
        <f t="shared" si="26"/>
        <v>440</v>
      </c>
    </row>
    <row r="33" spans="1:103" ht="31.5" x14ac:dyDescent="0.25">
      <c r="A33" s="12" t="s">
        <v>130</v>
      </c>
      <c r="B33" s="13">
        <f t="shared" si="0"/>
        <v>442</v>
      </c>
      <c r="C33" s="18">
        <v>442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f t="shared" si="8"/>
        <v>334</v>
      </c>
      <c r="AE33" s="18">
        <v>314</v>
      </c>
      <c r="AF33" s="18">
        <v>20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5">
        <f t="shared" si="27"/>
        <v>0</v>
      </c>
      <c r="BC33" s="18">
        <v>0</v>
      </c>
      <c r="BD33" s="18"/>
      <c r="BE33" s="18"/>
      <c r="BF33" s="18">
        <v>0</v>
      </c>
      <c r="BG33" s="15">
        <f t="shared" si="28"/>
        <v>0</v>
      </c>
      <c r="BH33" s="18">
        <v>0</v>
      </c>
      <c r="BI33" s="18"/>
      <c r="BJ33" s="18">
        <v>0</v>
      </c>
      <c r="BK33" s="13">
        <f t="shared" si="16"/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420</v>
      </c>
      <c r="CM33" s="18">
        <v>420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380</v>
      </c>
      <c r="CS33" s="18">
        <v>157</v>
      </c>
      <c r="CT33" s="18">
        <v>223</v>
      </c>
      <c r="CU33" s="18">
        <v>0</v>
      </c>
      <c r="CV33" s="20"/>
      <c r="CW33" s="17">
        <f t="shared" si="24"/>
        <v>3331</v>
      </c>
      <c r="CX33" s="13">
        <f t="shared" si="25"/>
        <v>2980</v>
      </c>
      <c r="CY33" s="13">
        <f t="shared" si="26"/>
        <v>351</v>
      </c>
    </row>
    <row r="34" spans="1:103" ht="31.5" x14ac:dyDescent="0.25">
      <c r="A34" s="12" t="s">
        <v>131</v>
      </c>
      <c r="B34" s="13">
        <f t="shared" si="0"/>
        <v>0</v>
      </c>
      <c r="C34" s="18">
        <v>0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f t="shared" si="8"/>
        <v>0</v>
      </c>
      <c r="AE34" s="18">
        <v>0</v>
      </c>
      <c r="AF34" s="18">
        <v>0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5">
        <f t="shared" si="27"/>
        <v>0</v>
      </c>
      <c r="BC34" s="18">
        <v>0</v>
      </c>
      <c r="BD34" s="18"/>
      <c r="BE34" s="18"/>
      <c r="BF34" s="18">
        <v>0</v>
      </c>
      <c r="BG34" s="15">
        <f t="shared" si="28"/>
        <v>0</v>
      </c>
      <c r="BH34" s="18">
        <v>0</v>
      </c>
      <c r="BI34" s="18"/>
      <c r="BJ34" s="18">
        <v>0</v>
      </c>
      <c r="BK34" s="13">
        <f t="shared" si="16"/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0</v>
      </c>
      <c r="CM34" s="18">
        <v>0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209</v>
      </c>
      <c r="CS34" s="18">
        <v>167</v>
      </c>
      <c r="CT34" s="18">
        <v>42</v>
      </c>
      <c r="CU34" s="18">
        <v>0</v>
      </c>
      <c r="CV34" s="20"/>
      <c r="CW34" s="17">
        <f t="shared" si="24"/>
        <v>1120</v>
      </c>
      <c r="CX34" s="13">
        <f t="shared" si="25"/>
        <v>824</v>
      </c>
      <c r="CY34" s="13">
        <f t="shared" si="26"/>
        <v>296</v>
      </c>
    </row>
    <row r="35" spans="1:103" ht="31.5" x14ac:dyDescent="0.25">
      <c r="A35" s="12" t="s">
        <v>132</v>
      </c>
      <c r="B35" s="13">
        <f t="shared" si="0"/>
        <v>91</v>
      </c>
      <c r="C35" s="18">
        <v>91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f t="shared" si="8"/>
        <v>352</v>
      </c>
      <c r="AE35" s="18">
        <v>347</v>
      </c>
      <c r="AF35" s="18">
        <v>5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5">
        <f t="shared" si="27"/>
        <v>0</v>
      </c>
      <c r="BC35" s="18">
        <v>0</v>
      </c>
      <c r="BD35" s="18"/>
      <c r="BE35" s="18"/>
      <c r="BF35" s="18">
        <v>0</v>
      </c>
      <c r="BG35" s="15">
        <f t="shared" si="28"/>
        <v>0</v>
      </c>
      <c r="BH35" s="18">
        <v>0</v>
      </c>
      <c r="BI35" s="18"/>
      <c r="BJ35" s="18">
        <v>0</v>
      </c>
      <c r="BK35" s="13">
        <f t="shared" si="16"/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919</v>
      </c>
      <c r="BZ35" s="18">
        <f>430-10</f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726</v>
      </c>
      <c r="CM35" s="18">
        <v>726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868</v>
      </c>
      <c r="CS35" s="18">
        <v>293</v>
      </c>
      <c r="CT35" s="18">
        <v>575</v>
      </c>
      <c r="CU35" s="18">
        <v>0</v>
      </c>
      <c r="CV35" s="20"/>
      <c r="CW35" s="17">
        <f t="shared" si="24"/>
        <v>5082</v>
      </c>
      <c r="CX35" s="13">
        <f t="shared" si="25"/>
        <v>4030</v>
      </c>
      <c r="CY35" s="13">
        <f t="shared" si="26"/>
        <v>1052</v>
      </c>
    </row>
    <row r="36" spans="1:103" ht="31.5" x14ac:dyDescent="0.25">
      <c r="A36" s="12" t="s">
        <v>133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5">
        <f t="shared" si="27"/>
        <v>0</v>
      </c>
      <c r="BC36" s="18">
        <v>0</v>
      </c>
      <c r="BD36" s="18"/>
      <c r="BE36" s="18"/>
      <c r="BF36" s="18">
        <v>0</v>
      </c>
      <c r="BG36" s="15">
        <f t="shared" si="28"/>
        <v>0</v>
      </c>
      <c r="BH36" s="18">
        <v>0</v>
      </c>
      <c r="BI36" s="18"/>
      <c r="BJ36" s="18">
        <v>0</v>
      </c>
      <c r="BK36" s="13">
        <f t="shared" si="16"/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271</v>
      </c>
      <c r="CS36" s="18">
        <v>0</v>
      </c>
      <c r="CT36" s="18">
        <v>271</v>
      </c>
      <c r="CU36" s="18">
        <v>0</v>
      </c>
      <c r="CV36" s="20"/>
      <c r="CW36" s="17">
        <f t="shared" si="24"/>
        <v>1090</v>
      </c>
      <c r="CX36" s="13">
        <f t="shared" si="25"/>
        <v>713</v>
      </c>
      <c r="CY36" s="13">
        <f t="shared" si="26"/>
        <v>377</v>
      </c>
    </row>
    <row r="37" spans="1:103" ht="31.5" x14ac:dyDescent="0.25">
      <c r="A37" s="12" t="s">
        <v>134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5">
        <f t="shared" si="27"/>
        <v>0</v>
      </c>
      <c r="BC37" s="18">
        <v>0</v>
      </c>
      <c r="BD37" s="18"/>
      <c r="BE37" s="18"/>
      <c r="BF37" s="18">
        <v>0</v>
      </c>
      <c r="BG37" s="15">
        <f t="shared" si="28"/>
        <v>0</v>
      </c>
      <c r="BH37" s="18">
        <v>0</v>
      </c>
      <c r="BI37" s="18"/>
      <c r="BJ37" s="18">
        <v>0</v>
      </c>
      <c r="BK37" s="13">
        <f t="shared" si="16"/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0</v>
      </c>
      <c r="CM37" s="18">
        <v>0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0</v>
      </c>
      <c r="CS37" s="18">
        <v>0</v>
      </c>
      <c r="CT37" s="18">
        <v>0</v>
      </c>
      <c r="CU37" s="18">
        <v>0</v>
      </c>
      <c r="CV37" s="20"/>
      <c r="CW37" s="17">
        <f t="shared" si="24"/>
        <v>893</v>
      </c>
      <c r="CX37" s="13">
        <f t="shared" si="25"/>
        <v>823</v>
      </c>
      <c r="CY37" s="13">
        <f t="shared" si="26"/>
        <v>70</v>
      </c>
    </row>
    <row r="38" spans="1:103" ht="31.5" x14ac:dyDescent="0.25">
      <c r="A38" s="12" t="s">
        <v>135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5">
        <f t="shared" si="27"/>
        <v>0</v>
      </c>
      <c r="BC38" s="18">
        <v>0</v>
      </c>
      <c r="BD38" s="18"/>
      <c r="BE38" s="18"/>
      <c r="BF38" s="18">
        <v>0</v>
      </c>
      <c r="BG38" s="15">
        <f t="shared" si="28"/>
        <v>0</v>
      </c>
      <c r="BH38" s="18">
        <v>0</v>
      </c>
      <c r="BI38" s="18"/>
      <c r="BJ38" s="18">
        <v>0</v>
      </c>
      <c r="BK38" s="13">
        <f t="shared" si="16"/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486</v>
      </c>
      <c r="CM38" s="18">
        <v>486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793</v>
      </c>
      <c r="CS38" s="18">
        <v>403</v>
      </c>
      <c r="CT38" s="18">
        <v>390</v>
      </c>
      <c r="CU38" s="18">
        <v>0</v>
      </c>
      <c r="CV38" s="20"/>
      <c r="CW38" s="17">
        <f t="shared" si="24"/>
        <v>3937</v>
      </c>
      <c r="CX38" s="13">
        <f t="shared" si="25"/>
        <v>3198</v>
      </c>
      <c r="CY38" s="13">
        <f t="shared" si="26"/>
        <v>739</v>
      </c>
    </row>
    <row r="39" spans="1:103" ht="31.5" x14ac:dyDescent="0.25">
      <c r="A39" s="12" t="s">
        <v>136</v>
      </c>
      <c r="B39" s="13">
        <f t="shared" si="0"/>
        <v>0</v>
      </c>
      <c r="C39" s="18">
        <v>0</v>
      </c>
      <c r="D39" s="18"/>
      <c r="E39" s="18">
        <v>0</v>
      </c>
      <c r="F39" s="13">
        <f t="shared" si="1"/>
        <v>0</v>
      </c>
      <c r="G39" s="18">
        <v>0</v>
      </c>
      <c r="H39" s="18">
        <v>0</v>
      </c>
      <c r="I39" s="13">
        <f t="shared" si="2"/>
        <v>0</v>
      </c>
      <c r="J39" s="18">
        <v>0</v>
      </c>
      <c r="K39" s="18">
        <v>0</v>
      </c>
      <c r="L39" s="13">
        <f t="shared" si="3"/>
        <v>0</v>
      </c>
      <c r="M39" s="18">
        <v>0</v>
      </c>
      <c r="N39" s="18">
        <v>0</v>
      </c>
      <c r="O39" s="13">
        <f t="shared" si="4"/>
        <v>0</v>
      </c>
      <c r="P39" s="18">
        <v>0</v>
      </c>
      <c r="Q39" s="18">
        <v>0</v>
      </c>
      <c r="R39" s="13">
        <f t="shared" si="5"/>
        <v>0</v>
      </c>
      <c r="S39" s="18">
        <v>0</v>
      </c>
      <c r="T39" s="18">
        <v>0</v>
      </c>
      <c r="U39" s="13">
        <f t="shared" si="6"/>
        <v>0</v>
      </c>
      <c r="V39" s="18">
        <v>0</v>
      </c>
      <c r="W39" s="18">
        <v>0</v>
      </c>
      <c r="X39" s="13">
        <f t="shared" si="7"/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5">
        <f t="shared" si="27"/>
        <v>0</v>
      </c>
      <c r="BC39" s="18">
        <v>0</v>
      </c>
      <c r="BD39" s="18"/>
      <c r="BE39" s="18"/>
      <c r="BF39" s="18">
        <v>0</v>
      </c>
      <c r="BG39" s="15">
        <f t="shared" si="28"/>
        <v>0</v>
      </c>
      <c r="BH39" s="18">
        <v>0</v>
      </c>
      <c r="BI39" s="18"/>
      <c r="BJ39" s="18">
        <v>0</v>
      </c>
      <c r="BK39" s="13">
        <f t="shared" si="16"/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255</v>
      </c>
      <c r="CS39" s="18">
        <v>110</v>
      </c>
      <c r="CT39" s="18">
        <v>145</v>
      </c>
      <c r="CU39" s="18">
        <v>0</v>
      </c>
      <c r="CV39" s="20"/>
      <c r="CW39" s="17">
        <f t="shared" si="24"/>
        <v>1735</v>
      </c>
      <c r="CX39" s="13">
        <f t="shared" si="25"/>
        <v>1240</v>
      </c>
      <c r="CY39" s="13">
        <f t="shared" si="26"/>
        <v>495</v>
      </c>
    </row>
    <row r="40" spans="1:103" ht="31.5" x14ac:dyDescent="0.25">
      <c r="A40" s="12" t="s">
        <v>137</v>
      </c>
      <c r="B40" s="13">
        <f t="shared" si="0"/>
        <v>0</v>
      </c>
      <c r="C40" s="18"/>
      <c r="D40" s="18"/>
      <c r="E40" s="18"/>
      <c r="F40" s="13">
        <f t="shared" si="1"/>
        <v>0</v>
      </c>
      <c r="G40" s="18"/>
      <c r="H40" s="18"/>
      <c r="I40" s="13">
        <f t="shared" si="2"/>
        <v>0</v>
      </c>
      <c r="J40" s="18"/>
      <c r="K40" s="18"/>
      <c r="L40" s="13">
        <f t="shared" si="3"/>
        <v>0</v>
      </c>
      <c r="M40" s="18"/>
      <c r="N40" s="18"/>
      <c r="O40" s="13">
        <f t="shared" si="4"/>
        <v>0</v>
      </c>
      <c r="P40" s="18"/>
      <c r="Q40" s="18"/>
      <c r="R40" s="13">
        <f t="shared" si="5"/>
        <v>0</v>
      </c>
      <c r="S40" s="18"/>
      <c r="T40" s="18"/>
      <c r="U40" s="13">
        <f t="shared" si="6"/>
        <v>0</v>
      </c>
      <c r="V40" s="18"/>
      <c r="W40" s="18"/>
      <c r="X40" s="13">
        <f t="shared" si="7"/>
        <v>0</v>
      </c>
      <c r="Y40" s="18"/>
      <c r="Z40" s="18"/>
      <c r="AA40" s="18"/>
      <c r="AB40" s="18">
        <v>801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5">
        <f t="shared" si="27"/>
        <v>0</v>
      </c>
      <c r="BC40" s="18">
        <v>0</v>
      </c>
      <c r="BD40" s="18"/>
      <c r="BE40" s="18"/>
      <c r="BF40" s="18">
        <v>0</v>
      </c>
      <c r="BG40" s="15">
        <f t="shared" si="28"/>
        <v>0</v>
      </c>
      <c r="BH40" s="18">
        <v>0</v>
      </c>
      <c r="BI40" s="18"/>
      <c r="BJ40" s="18">
        <v>0</v>
      </c>
      <c r="BK40" s="13">
        <f t="shared" si="16"/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801</v>
      </c>
      <c r="CX40" s="13">
        <f t="shared" si="25"/>
        <v>801</v>
      </c>
      <c r="CY40" s="13">
        <f t="shared" si="26"/>
        <v>0</v>
      </c>
    </row>
    <row r="41" spans="1:103" ht="47.25" x14ac:dyDescent="0.25">
      <c r="A41" s="12" t="s">
        <v>138</v>
      </c>
      <c r="B41" s="13">
        <f t="shared" si="0"/>
        <v>0</v>
      </c>
      <c r="C41" s="18">
        <v>0</v>
      </c>
      <c r="D41" s="18"/>
      <c r="E41" s="18">
        <v>0</v>
      </c>
      <c r="F41" s="13">
        <f t="shared" si="1"/>
        <v>0</v>
      </c>
      <c r="G41" s="18">
        <v>0</v>
      </c>
      <c r="H41" s="18">
        <v>0</v>
      </c>
      <c r="I41" s="13">
        <f t="shared" si="2"/>
        <v>0</v>
      </c>
      <c r="J41" s="18">
        <v>0</v>
      </c>
      <c r="K41" s="18">
        <v>0</v>
      </c>
      <c r="L41" s="13">
        <f t="shared" si="3"/>
        <v>0</v>
      </c>
      <c r="M41" s="18">
        <v>0</v>
      </c>
      <c r="N41" s="18">
        <v>0</v>
      </c>
      <c r="O41" s="13">
        <f t="shared" si="4"/>
        <v>0</v>
      </c>
      <c r="P41" s="18">
        <v>0</v>
      </c>
      <c r="Q41" s="18">
        <v>0</v>
      </c>
      <c r="R41" s="13">
        <f t="shared" si="5"/>
        <v>0</v>
      </c>
      <c r="S41" s="18">
        <v>0</v>
      </c>
      <c r="T41" s="18">
        <v>0</v>
      </c>
      <c r="U41" s="13">
        <f t="shared" si="6"/>
        <v>0</v>
      </c>
      <c r="V41" s="18">
        <v>0</v>
      </c>
      <c r="W41" s="18">
        <v>0</v>
      </c>
      <c r="X41" s="13">
        <f t="shared" si="7"/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5">
        <f t="shared" si="27"/>
        <v>0</v>
      </c>
      <c r="BC41" s="18">
        <v>0</v>
      </c>
      <c r="BD41" s="18"/>
      <c r="BE41" s="18"/>
      <c r="BF41" s="18">
        <v>0</v>
      </c>
      <c r="BG41" s="15">
        <f t="shared" si="28"/>
        <v>0</v>
      </c>
      <c r="BH41" s="18">
        <v>0</v>
      </c>
      <c r="BI41" s="18"/>
      <c r="BJ41" s="18">
        <v>0</v>
      </c>
      <c r="BK41" s="13">
        <f t="shared" si="16"/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56</v>
      </c>
      <c r="BZ41" s="18">
        <v>29</v>
      </c>
      <c r="CA41" s="18">
        <v>0</v>
      </c>
      <c r="CB41" s="18">
        <v>0</v>
      </c>
      <c r="CC41" s="18">
        <v>0</v>
      </c>
      <c r="CD41" s="18">
        <v>27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0</v>
      </c>
      <c r="CS41" s="18">
        <v>0</v>
      </c>
      <c r="CT41" s="18">
        <v>0</v>
      </c>
      <c r="CU41" s="18">
        <v>0</v>
      </c>
      <c r="CV41" s="20"/>
      <c r="CW41" s="17">
        <f t="shared" si="24"/>
        <v>504</v>
      </c>
      <c r="CX41" s="13">
        <f t="shared" si="25"/>
        <v>317</v>
      </c>
      <c r="CY41" s="13">
        <f t="shared" si="26"/>
        <v>187</v>
      </c>
    </row>
    <row r="42" spans="1:103" ht="31.5" x14ac:dyDescent="0.25">
      <c r="A42" s="12" t="s">
        <v>139</v>
      </c>
      <c r="B42" s="13">
        <f t="shared" si="0"/>
        <v>0</v>
      </c>
      <c r="C42" s="18"/>
      <c r="D42" s="18"/>
      <c r="E42" s="18"/>
      <c r="F42" s="13">
        <f t="shared" si="1"/>
        <v>0</v>
      </c>
      <c r="G42" s="18"/>
      <c r="H42" s="18"/>
      <c r="I42" s="13">
        <f t="shared" si="2"/>
        <v>0</v>
      </c>
      <c r="J42" s="18"/>
      <c r="K42" s="18"/>
      <c r="L42" s="13">
        <f t="shared" si="3"/>
        <v>0</v>
      </c>
      <c r="M42" s="18"/>
      <c r="N42" s="18"/>
      <c r="O42" s="13">
        <f t="shared" si="4"/>
        <v>0</v>
      </c>
      <c r="P42" s="18"/>
      <c r="Q42" s="18"/>
      <c r="R42" s="13">
        <f t="shared" si="5"/>
        <v>0</v>
      </c>
      <c r="S42" s="18"/>
      <c r="T42" s="18"/>
      <c r="U42" s="13">
        <f t="shared" si="6"/>
        <v>0</v>
      </c>
      <c r="V42" s="18"/>
      <c r="W42" s="18"/>
      <c r="X42" s="13">
        <f t="shared" si="7"/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5">
        <f t="shared" si="27"/>
        <v>0</v>
      </c>
      <c r="BC42" s="18">
        <v>0</v>
      </c>
      <c r="BD42" s="18"/>
      <c r="BE42" s="18"/>
      <c r="BF42" s="18">
        <v>0</v>
      </c>
      <c r="BG42" s="15">
        <f t="shared" si="28"/>
        <v>0</v>
      </c>
      <c r="BH42" s="18">
        <v>0</v>
      </c>
      <c r="BI42" s="18"/>
      <c r="BJ42" s="18">
        <v>0</v>
      </c>
      <c r="BK42" s="13">
        <f t="shared" si="16"/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f t="shared" si="19"/>
        <v>0</v>
      </c>
      <c r="CG42" s="18">
        <v>0</v>
      </c>
      <c r="CH42" s="18">
        <v>0</v>
      </c>
      <c r="CI42" s="13">
        <f t="shared" si="20"/>
        <v>0</v>
      </c>
      <c r="CJ42" s="18">
        <v>0</v>
      </c>
      <c r="CK42" s="18">
        <v>0</v>
      </c>
      <c r="CL42" s="13">
        <f t="shared" si="21"/>
        <v>0</v>
      </c>
      <c r="CM42" s="18">
        <v>0</v>
      </c>
      <c r="CN42" s="18">
        <v>0</v>
      </c>
      <c r="CO42" s="13">
        <f t="shared" si="22"/>
        <v>0</v>
      </c>
      <c r="CP42" s="18">
        <v>0</v>
      </c>
      <c r="CQ42" s="18">
        <v>0</v>
      </c>
      <c r="CR42" s="13">
        <f t="shared" si="23"/>
        <v>340</v>
      </c>
      <c r="CS42" s="18">
        <v>85</v>
      </c>
      <c r="CT42" s="18">
        <v>255</v>
      </c>
      <c r="CU42" s="18">
        <v>0</v>
      </c>
      <c r="CV42" s="20"/>
      <c r="CW42" s="17">
        <f t="shared" si="24"/>
        <v>980</v>
      </c>
      <c r="CX42" s="13">
        <f t="shared" si="25"/>
        <v>515</v>
      </c>
      <c r="CY42" s="13">
        <f t="shared" si="26"/>
        <v>465</v>
      </c>
    </row>
    <row r="43" spans="1:103" ht="31.5" x14ac:dyDescent="0.25">
      <c r="A43" s="12" t="s">
        <v>140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5">
        <f t="shared" si="27"/>
        <v>0</v>
      </c>
      <c r="BC43" s="18">
        <v>0</v>
      </c>
      <c r="BD43" s="18"/>
      <c r="BE43" s="18"/>
      <c r="BF43" s="18">
        <v>0</v>
      </c>
      <c r="BG43" s="15">
        <f t="shared" si="28"/>
        <v>0</v>
      </c>
      <c r="BH43" s="18">
        <v>0</v>
      </c>
      <c r="BI43" s="18"/>
      <c r="BJ43" s="18">
        <v>0</v>
      </c>
      <c r="BK43" s="13">
        <f t="shared" si="16"/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f t="shared" si="17"/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1160</v>
      </c>
      <c r="CX43" s="13">
        <f t="shared" si="25"/>
        <v>870</v>
      </c>
      <c r="CY43" s="13">
        <f t="shared" si="26"/>
        <v>290</v>
      </c>
    </row>
    <row r="44" spans="1:103" ht="31.5" x14ac:dyDescent="0.25">
      <c r="A44" s="12" t="s">
        <v>141</v>
      </c>
      <c r="B44" s="13">
        <f t="shared" si="0"/>
        <v>0</v>
      </c>
      <c r="C44" s="18">
        <v>0</v>
      </c>
      <c r="D44" s="18"/>
      <c r="E44" s="18">
        <v>0</v>
      </c>
      <c r="F44" s="13">
        <f t="shared" si="1"/>
        <v>0</v>
      </c>
      <c r="G44" s="18">
        <v>0</v>
      </c>
      <c r="H44" s="18">
        <v>0</v>
      </c>
      <c r="I44" s="13">
        <f t="shared" si="2"/>
        <v>0</v>
      </c>
      <c r="J44" s="18">
        <v>0</v>
      </c>
      <c r="K44" s="18">
        <v>0</v>
      </c>
      <c r="L44" s="13">
        <f t="shared" si="3"/>
        <v>0</v>
      </c>
      <c r="M44" s="18">
        <v>0</v>
      </c>
      <c r="N44" s="18">
        <v>0</v>
      </c>
      <c r="O44" s="13">
        <f t="shared" si="4"/>
        <v>0</v>
      </c>
      <c r="P44" s="18">
        <v>0</v>
      </c>
      <c r="Q44" s="18">
        <v>0</v>
      </c>
      <c r="R44" s="13">
        <f t="shared" si="5"/>
        <v>0</v>
      </c>
      <c r="S44" s="18">
        <v>0</v>
      </c>
      <c r="T44" s="18">
        <v>0</v>
      </c>
      <c r="U44" s="13">
        <f t="shared" si="6"/>
        <v>0</v>
      </c>
      <c r="V44" s="18">
        <v>0</v>
      </c>
      <c r="W44" s="18">
        <v>0</v>
      </c>
      <c r="X44" s="13">
        <f t="shared" si="7"/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5">
        <f t="shared" si="27"/>
        <v>0</v>
      </c>
      <c r="BC44" s="18">
        <v>0</v>
      </c>
      <c r="BD44" s="18"/>
      <c r="BE44" s="18"/>
      <c r="BF44" s="18">
        <v>0</v>
      </c>
      <c r="BG44" s="15">
        <f t="shared" si="28"/>
        <v>0</v>
      </c>
      <c r="BH44" s="18">
        <v>0</v>
      </c>
      <c r="BI44" s="18"/>
      <c r="BJ44" s="18">
        <v>0</v>
      </c>
      <c r="BK44" s="13">
        <f t="shared" si="16"/>
        <v>270</v>
      </c>
      <c r="BL44" s="18">
        <v>270</v>
      </c>
      <c r="BM44" s="18"/>
      <c r="BN44" s="18"/>
      <c r="BO44" s="18"/>
      <c r="BP44" s="13">
        <f t="shared" si="17"/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f t="shared" si="18"/>
        <v>0</v>
      </c>
      <c r="BZ44" s="18"/>
      <c r="CA44" s="18"/>
      <c r="CB44" s="18"/>
      <c r="CC44" s="18"/>
      <c r="CD44" s="18"/>
      <c r="CE44" s="18"/>
      <c r="CF44" s="13">
        <f t="shared" si="19"/>
        <v>0</v>
      </c>
      <c r="CG44" s="18"/>
      <c r="CH44" s="18"/>
      <c r="CI44" s="13">
        <f t="shared" si="20"/>
        <v>0</v>
      </c>
      <c r="CJ44" s="18"/>
      <c r="CK44" s="18"/>
      <c r="CL44" s="13">
        <f t="shared" si="21"/>
        <v>0</v>
      </c>
      <c r="CM44" s="18"/>
      <c r="CN44" s="18"/>
      <c r="CO44" s="13">
        <f t="shared" si="22"/>
        <v>0</v>
      </c>
      <c r="CP44" s="18"/>
      <c r="CQ44" s="18"/>
      <c r="CR44" s="13">
        <f t="shared" si="23"/>
        <v>0</v>
      </c>
      <c r="CS44" s="18"/>
      <c r="CT44" s="18"/>
      <c r="CU44" s="18"/>
      <c r="CV44" s="20"/>
      <c r="CW44" s="17">
        <f t="shared" si="24"/>
        <v>973</v>
      </c>
      <c r="CX44" s="13">
        <f t="shared" si="25"/>
        <v>716</v>
      </c>
      <c r="CY44" s="13">
        <f t="shared" si="26"/>
        <v>257</v>
      </c>
    </row>
    <row r="45" spans="1:103" ht="31.5" x14ac:dyDescent="0.25">
      <c r="A45" s="12" t="s">
        <v>142</v>
      </c>
      <c r="B45" s="13">
        <f t="shared" si="0"/>
        <v>0</v>
      </c>
      <c r="C45" s="18"/>
      <c r="D45" s="18"/>
      <c r="E45" s="18"/>
      <c r="F45" s="13">
        <f t="shared" si="1"/>
        <v>0</v>
      </c>
      <c r="G45" s="18"/>
      <c r="H45" s="18"/>
      <c r="I45" s="13">
        <f t="shared" si="2"/>
        <v>0</v>
      </c>
      <c r="J45" s="18"/>
      <c r="K45" s="18"/>
      <c r="L45" s="13">
        <f t="shared" si="3"/>
        <v>0</v>
      </c>
      <c r="M45" s="18"/>
      <c r="N45" s="18"/>
      <c r="O45" s="13">
        <f t="shared" si="4"/>
        <v>0</v>
      </c>
      <c r="P45" s="18"/>
      <c r="Q45" s="18"/>
      <c r="R45" s="13">
        <f t="shared" si="5"/>
        <v>0</v>
      </c>
      <c r="S45" s="18"/>
      <c r="T45" s="18"/>
      <c r="U45" s="13">
        <f t="shared" si="6"/>
        <v>0</v>
      </c>
      <c r="V45" s="18"/>
      <c r="W45" s="18"/>
      <c r="X45" s="13">
        <f t="shared" si="7"/>
        <v>0</v>
      </c>
      <c r="Y45" s="18"/>
      <c r="Z45" s="18"/>
      <c r="AA45" s="18">
        <f>307+33</f>
        <v>340</v>
      </c>
      <c r="AB45" s="18">
        <f>522+36</f>
        <v>558</v>
      </c>
      <c r="AC45" s="18">
        <v>0</v>
      </c>
      <c r="AD45" s="13">
        <f t="shared" si="8"/>
        <v>0</v>
      </c>
      <c r="AE45" s="18">
        <v>0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5">
        <f t="shared" si="27"/>
        <v>0</v>
      </c>
      <c r="BC45" s="18">
        <v>0</v>
      </c>
      <c r="BD45" s="18"/>
      <c r="BE45" s="18"/>
      <c r="BF45" s="18">
        <v>0</v>
      </c>
      <c r="BG45" s="15">
        <f t="shared" si="28"/>
        <v>0</v>
      </c>
      <c r="BH45" s="18">
        <v>0</v>
      </c>
      <c r="BI45" s="18"/>
      <c r="BJ45" s="18">
        <v>0</v>
      </c>
      <c r="BK45" s="13">
        <f t="shared" si="16"/>
        <v>180</v>
      </c>
      <c r="BL45" s="18">
        <f>192-12</f>
        <v>180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0</v>
      </c>
      <c r="BZ45" s="18">
        <f>49-49</f>
        <v>0</v>
      </c>
      <c r="CA45" s="18">
        <v>0</v>
      </c>
      <c r="CB45" s="18">
        <v>0</v>
      </c>
      <c r="CC45" s="18">
        <f>43-43</f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342</v>
      </c>
      <c r="CS45" s="18">
        <f>180+26</f>
        <v>206</v>
      </c>
      <c r="CT45" s="18">
        <f>127+9</f>
        <v>136</v>
      </c>
      <c r="CU45" s="18">
        <v>0</v>
      </c>
      <c r="CV45" s="20"/>
      <c r="CW45" s="17">
        <f t="shared" si="24"/>
        <v>1420</v>
      </c>
      <c r="CX45" s="13">
        <f t="shared" si="25"/>
        <v>944</v>
      </c>
      <c r="CY45" s="13">
        <f t="shared" si="26"/>
        <v>476</v>
      </c>
    </row>
    <row r="46" spans="1:103" ht="47.25" x14ac:dyDescent="0.25">
      <c r="A46" s="12" t="s">
        <v>143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0</v>
      </c>
      <c r="J46" s="18">
        <v>0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0</v>
      </c>
      <c r="P46" s="18">
        <v>0</v>
      </c>
      <c r="Q46" s="18">
        <v>0</v>
      </c>
      <c r="R46" s="13">
        <f t="shared" si="5"/>
        <v>0</v>
      </c>
      <c r="S46" s="18">
        <v>0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f t="shared" si="8"/>
        <v>142</v>
      </c>
      <c r="AE46" s="18">
        <v>142</v>
      </c>
      <c r="AF46" s="18">
        <v>0</v>
      </c>
      <c r="AG46" s="13">
        <f t="shared" si="9"/>
        <v>0</v>
      </c>
      <c r="AH46" s="18">
        <v>0</v>
      </c>
      <c r="AI46" s="18">
        <v>0</v>
      </c>
      <c r="AJ46" s="13">
        <f t="shared" si="10"/>
        <v>0</v>
      </c>
      <c r="AK46" s="18">
        <v>0</v>
      </c>
      <c r="AL46" s="18">
        <v>0</v>
      </c>
      <c r="AM46" s="13">
        <f t="shared" si="11"/>
        <v>0</v>
      </c>
      <c r="AN46" s="18">
        <v>0</v>
      </c>
      <c r="AO46" s="18">
        <v>0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5">
        <f t="shared" si="27"/>
        <v>0</v>
      </c>
      <c r="BC46" s="18">
        <v>0</v>
      </c>
      <c r="BD46" s="18"/>
      <c r="BE46" s="18"/>
      <c r="BF46" s="18">
        <v>0</v>
      </c>
      <c r="BG46" s="15">
        <f t="shared" si="28"/>
        <v>0</v>
      </c>
      <c r="BH46" s="18">
        <v>0</v>
      </c>
      <c r="BI46" s="18"/>
      <c r="BJ46" s="18">
        <v>0</v>
      </c>
      <c r="BK46" s="13">
        <f t="shared" si="16"/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0</v>
      </c>
      <c r="CJ46" s="18">
        <v>0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482</v>
      </c>
      <c r="CS46" s="18">
        <v>170</v>
      </c>
      <c r="CT46" s="18">
        <v>312</v>
      </c>
      <c r="CU46" s="18">
        <v>0</v>
      </c>
      <c r="CV46" s="20"/>
      <c r="CW46" s="17">
        <f t="shared" si="24"/>
        <v>1762</v>
      </c>
      <c r="CX46" s="13">
        <f t="shared" si="25"/>
        <v>1450</v>
      </c>
      <c r="CY46" s="13">
        <f t="shared" si="26"/>
        <v>312</v>
      </c>
    </row>
    <row r="47" spans="1:103" ht="31.5" x14ac:dyDescent="0.25">
      <c r="A47" s="12" t="s">
        <v>144</v>
      </c>
      <c r="B47" s="13">
        <f t="shared" si="0"/>
        <v>0</v>
      </c>
      <c r="C47" s="18">
        <v>0</v>
      </c>
      <c r="D47" s="18"/>
      <c r="E47" s="18">
        <v>0</v>
      </c>
      <c r="F47" s="13">
        <f t="shared" si="1"/>
        <v>0</v>
      </c>
      <c r="G47" s="18">
        <v>0</v>
      </c>
      <c r="H47" s="18">
        <v>0</v>
      </c>
      <c r="I47" s="13">
        <f t="shared" si="2"/>
        <v>889</v>
      </c>
      <c r="J47" s="18">
        <v>889</v>
      </c>
      <c r="K47" s="18">
        <v>0</v>
      </c>
      <c r="L47" s="13">
        <f t="shared" si="3"/>
        <v>0</v>
      </c>
      <c r="M47" s="18">
        <v>0</v>
      </c>
      <c r="N47" s="18">
        <v>0</v>
      </c>
      <c r="O47" s="13">
        <f t="shared" si="4"/>
        <v>949</v>
      </c>
      <c r="P47" s="18">
        <v>949</v>
      </c>
      <c r="Q47" s="18">
        <v>0</v>
      </c>
      <c r="R47" s="13">
        <f t="shared" si="5"/>
        <v>167</v>
      </c>
      <c r="S47" s="18">
        <v>167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f t="shared" si="8"/>
        <v>2013</v>
      </c>
      <c r="AE47" s="18">
        <v>1397</v>
      </c>
      <c r="AF47" s="18">
        <v>616</v>
      </c>
      <c r="AG47" s="13">
        <f t="shared" si="9"/>
        <v>491</v>
      </c>
      <c r="AH47" s="18">
        <v>491</v>
      </c>
      <c r="AI47" s="18">
        <v>0</v>
      </c>
      <c r="AJ47" s="13">
        <f t="shared" si="10"/>
        <v>1999</v>
      </c>
      <c r="AK47" s="18">
        <v>1813</v>
      </c>
      <c r="AL47" s="18">
        <v>186</v>
      </c>
      <c r="AM47" s="13">
        <f t="shared" si="11"/>
        <v>932</v>
      </c>
      <c r="AN47" s="18">
        <v>800</v>
      </c>
      <c r="AO47" s="18">
        <v>132</v>
      </c>
      <c r="AP47" s="13">
        <f t="shared" si="12"/>
        <v>0</v>
      </c>
      <c r="AQ47" s="18">
        <v>0</v>
      </c>
      <c r="AR47" s="18">
        <v>0</v>
      </c>
      <c r="AS47" s="13">
        <f t="shared" si="13"/>
        <v>0</v>
      </c>
      <c r="AT47" s="18">
        <v>0</v>
      </c>
      <c r="AU47" s="18">
        <v>0</v>
      </c>
      <c r="AV47" s="13">
        <f t="shared" si="14"/>
        <v>0</v>
      </c>
      <c r="AW47" s="18">
        <v>0</v>
      </c>
      <c r="AX47" s="18">
        <v>0</v>
      </c>
      <c r="AY47" s="13">
        <f t="shared" si="15"/>
        <v>0</v>
      </c>
      <c r="AZ47" s="18">
        <v>0</v>
      </c>
      <c r="BA47" s="18">
        <v>0</v>
      </c>
      <c r="BB47" s="15">
        <f t="shared" si="27"/>
        <v>0</v>
      </c>
      <c r="BC47" s="18">
        <v>0</v>
      </c>
      <c r="BD47" s="18"/>
      <c r="BE47" s="18"/>
      <c r="BF47" s="18">
        <v>0</v>
      </c>
      <c r="BG47" s="15">
        <f t="shared" si="28"/>
        <v>100</v>
      </c>
      <c r="BH47" s="18">
        <v>95</v>
      </c>
      <c r="BI47" s="18"/>
      <c r="BJ47" s="18">
        <v>5</v>
      </c>
      <c r="BK47" s="13">
        <f t="shared" si="16"/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f t="shared" si="17"/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f t="shared" si="18"/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f t="shared" si="19"/>
        <v>0</v>
      </c>
      <c r="CG47" s="18">
        <v>0</v>
      </c>
      <c r="CH47" s="18">
        <v>0</v>
      </c>
      <c r="CI47" s="13">
        <f t="shared" si="20"/>
        <v>594</v>
      </c>
      <c r="CJ47" s="18">
        <v>594</v>
      </c>
      <c r="CK47" s="18">
        <v>0</v>
      </c>
      <c r="CL47" s="13">
        <f t="shared" si="21"/>
        <v>0</v>
      </c>
      <c r="CM47" s="18">
        <v>0</v>
      </c>
      <c r="CN47" s="18">
        <v>0</v>
      </c>
      <c r="CO47" s="13">
        <f t="shared" si="22"/>
        <v>0</v>
      </c>
      <c r="CP47" s="18">
        <v>0</v>
      </c>
      <c r="CQ47" s="18">
        <v>0</v>
      </c>
      <c r="CR47" s="13">
        <f t="shared" si="23"/>
        <v>0</v>
      </c>
      <c r="CS47" s="18">
        <v>0</v>
      </c>
      <c r="CT47" s="18">
        <v>0</v>
      </c>
      <c r="CU47" s="18">
        <v>0</v>
      </c>
      <c r="CV47" s="20"/>
      <c r="CW47" s="17">
        <f t="shared" si="24"/>
        <v>24590</v>
      </c>
      <c r="CX47" s="13">
        <f t="shared" si="25"/>
        <v>22257</v>
      </c>
      <c r="CY47" s="13">
        <f t="shared" si="26"/>
        <v>2333</v>
      </c>
    </row>
    <row r="48" spans="1:103" ht="31.5" x14ac:dyDescent="0.25">
      <c r="A48" s="12" t="s">
        <v>145</v>
      </c>
      <c r="B48" s="13">
        <f t="shared" si="0"/>
        <v>3678</v>
      </c>
      <c r="C48" s="18">
        <v>3678</v>
      </c>
      <c r="D48" s="18">
        <v>950</v>
      </c>
      <c r="E48" s="18"/>
      <c r="F48" s="13">
        <f t="shared" si="1"/>
        <v>0</v>
      </c>
      <c r="G48" s="18"/>
      <c r="H48" s="18"/>
      <c r="I48" s="13">
        <f t="shared" si="2"/>
        <v>0</v>
      </c>
      <c r="J48" s="18"/>
      <c r="K48" s="18"/>
      <c r="L48" s="13">
        <f t="shared" si="3"/>
        <v>900</v>
      </c>
      <c r="M48" s="18">
        <v>900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0</v>
      </c>
      <c r="S48" s="18">
        <v>0</v>
      </c>
      <c r="T48" s="18">
        <v>0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f t="shared" si="8"/>
        <v>0</v>
      </c>
      <c r="AE48" s="18"/>
      <c r="AF48" s="18"/>
      <c r="AG48" s="13">
        <f t="shared" si="9"/>
        <v>0</v>
      </c>
      <c r="AH48" s="18"/>
      <c r="AI48" s="18"/>
      <c r="AJ48" s="13">
        <f t="shared" si="10"/>
        <v>0</v>
      </c>
      <c r="AK48" s="18"/>
      <c r="AL48" s="18"/>
      <c r="AM48" s="13">
        <f t="shared" si="11"/>
        <v>0</v>
      </c>
      <c r="AN48" s="18"/>
      <c r="AO48" s="18"/>
      <c r="AP48" s="13">
        <f t="shared" si="12"/>
        <v>0</v>
      </c>
      <c r="AQ48" s="18"/>
      <c r="AR48" s="18"/>
      <c r="AS48" s="13">
        <f t="shared" si="13"/>
        <v>0</v>
      </c>
      <c r="AT48" s="18"/>
      <c r="AU48" s="18"/>
      <c r="AV48" s="13">
        <f t="shared" si="14"/>
        <v>0</v>
      </c>
      <c r="AW48" s="18"/>
      <c r="AX48" s="18"/>
      <c r="AY48" s="13">
        <f t="shared" si="15"/>
        <v>0</v>
      </c>
      <c r="AZ48" s="18"/>
      <c r="BA48" s="18"/>
      <c r="BB48" s="15">
        <f t="shared" si="27"/>
        <v>20</v>
      </c>
      <c r="BC48" s="18">
        <v>20</v>
      </c>
      <c r="BD48" s="18"/>
      <c r="BE48" s="18">
        <v>20</v>
      </c>
      <c r="BF48" s="18"/>
      <c r="BG48" s="15">
        <f t="shared" si="28"/>
        <v>0</v>
      </c>
      <c r="BH48" s="18"/>
      <c r="BI48" s="18"/>
      <c r="BJ48" s="18"/>
      <c r="BK48" s="13">
        <f t="shared" si="16"/>
        <v>0</v>
      </c>
      <c r="BL48" s="18"/>
      <c r="BM48" s="18"/>
      <c r="BN48" s="18"/>
      <c r="BO48" s="18"/>
      <c r="BP48" s="13">
        <f t="shared" si="17"/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f t="shared" si="18"/>
        <v>0</v>
      </c>
      <c r="BZ48" s="18"/>
      <c r="CA48" s="18"/>
      <c r="CB48" s="18"/>
      <c r="CC48" s="18"/>
      <c r="CD48" s="18"/>
      <c r="CE48" s="18"/>
      <c r="CF48" s="13">
        <f t="shared" si="19"/>
        <v>980</v>
      </c>
      <c r="CG48" s="18">
        <v>980</v>
      </c>
      <c r="CH48" s="18"/>
      <c r="CI48" s="13">
        <f t="shared" si="20"/>
        <v>0</v>
      </c>
      <c r="CJ48" s="18"/>
      <c r="CK48" s="18"/>
      <c r="CL48" s="13">
        <f t="shared" si="21"/>
        <v>2815</v>
      </c>
      <c r="CM48" s="18">
        <v>2815</v>
      </c>
      <c r="CN48" s="18"/>
      <c r="CO48" s="13">
        <f t="shared" si="22"/>
        <v>0</v>
      </c>
      <c r="CP48" s="18"/>
      <c r="CQ48" s="18"/>
      <c r="CR48" s="13">
        <f t="shared" si="23"/>
        <v>0</v>
      </c>
      <c r="CS48" s="18"/>
      <c r="CT48" s="18"/>
      <c r="CU48" s="18"/>
      <c r="CV48" s="20"/>
      <c r="CW48" s="17">
        <f t="shared" si="24"/>
        <v>10106</v>
      </c>
      <c r="CX48" s="13">
        <f t="shared" si="25"/>
        <v>10106</v>
      </c>
      <c r="CY48" s="13">
        <f t="shared" si="26"/>
        <v>0</v>
      </c>
    </row>
    <row r="49" spans="1:103" ht="31.5" x14ac:dyDescent="0.25">
      <c r="A49" s="12" t="s">
        <v>146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440</v>
      </c>
      <c r="J49" s="14"/>
      <c r="K49" s="14">
        <v>440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246</v>
      </c>
      <c r="S49" s="18">
        <v>0</v>
      </c>
      <c r="T49" s="15">
        <v>246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5">
        <f t="shared" si="27"/>
        <v>0</v>
      </c>
      <c r="BC49" s="18">
        <v>0</v>
      </c>
      <c r="BD49" s="18"/>
      <c r="BE49" s="18"/>
      <c r="BF49" s="18">
        <v>0</v>
      </c>
      <c r="BG49" s="15">
        <f t="shared" si="28"/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1177</v>
      </c>
      <c r="CM49" s="18">
        <v>0</v>
      </c>
      <c r="CN49" s="15">
        <v>1177</v>
      </c>
      <c r="CO49" s="13">
        <f t="shared" si="22"/>
        <v>0</v>
      </c>
      <c r="CP49" s="18">
        <v>0</v>
      </c>
      <c r="CQ49" s="18">
        <v>0</v>
      </c>
      <c r="CR49" s="13">
        <f t="shared" si="23"/>
        <v>2083</v>
      </c>
      <c r="CS49" s="18">
        <v>0</v>
      </c>
      <c r="CT49" s="15">
        <v>2083</v>
      </c>
      <c r="CU49" s="18">
        <v>0</v>
      </c>
      <c r="CV49" s="20"/>
      <c r="CW49" s="17">
        <f t="shared" si="24"/>
        <v>4500</v>
      </c>
      <c r="CX49" s="13">
        <f t="shared" si="25"/>
        <v>0</v>
      </c>
      <c r="CY49" s="13">
        <f t="shared" si="26"/>
        <v>4500</v>
      </c>
    </row>
    <row r="50" spans="1:103" ht="56.25" customHeight="1" x14ac:dyDescent="0.25">
      <c r="A50" s="12" t="s">
        <v>147</v>
      </c>
      <c r="B50" s="13">
        <f t="shared" si="0"/>
        <v>0</v>
      </c>
      <c r="C50" s="18">
        <v>0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f t="shared" si="8"/>
        <v>0</v>
      </c>
      <c r="AE50" s="18">
        <v>0</v>
      </c>
      <c r="AF50" s="18">
        <v>0</v>
      </c>
      <c r="AG50" s="13">
        <f t="shared" si="9"/>
        <v>0</v>
      </c>
      <c r="AH50" s="18">
        <v>0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0</v>
      </c>
      <c r="AN50" s="18">
        <v>0</v>
      </c>
      <c r="AO50" s="18">
        <v>0</v>
      </c>
      <c r="AP50" s="13">
        <f t="shared" si="12"/>
        <v>0</v>
      </c>
      <c r="AQ50" s="18">
        <v>0</v>
      </c>
      <c r="AR50" s="18">
        <v>0</v>
      </c>
      <c r="AS50" s="13">
        <f t="shared" si="13"/>
        <v>0</v>
      </c>
      <c r="AT50" s="18">
        <v>0</v>
      </c>
      <c r="AU50" s="18">
        <v>0</v>
      </c>
      <c r="AV50" s="13">
        <f t="shared" si="14"/>
        <v>0</v>
      </c>
      <c r="AW50" s="18">
        <v>0</v>
      </c>
      <c r="AX50" s="18">
        <v>0</v>
      </c>
      <c r="AY50" s="13">
        <f t="shared" si="15"/>
        <v>0</v>
      </c>
      <c r="AZ50" s="18">
        <v>0</v>
      </c>
      <c r="BA50" s="18">
        <v>0</v>
      </c>
      <c r="BB50" s="15">
        <f t="shared" si="27"/>
        <v>0</v>
      </c>
      <c r="BC50" s="18">
        <v>0</v>
      </c>
      <c r="BD50" s="18"/>
      <c r="BE50" s="18"/>
      <c r="BF50" s="18">
        <v>0</v>
      </c>
      <c r="BG50" s="15">
        <f t="shared" si="28"/>
        <v>0</v>
      </c>
      <c r="BH50" s="18">
        <v>0</v>
      </c>
      <c r="BI50" s="18"/>
      <c r="BJ50" s="18">
        <v>0</v>
      </c>
      <c r="BK50" s="13">
        <f t="shared" si="16"/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f t="shared" si="19"/>
        <v>0</v>
      </c>
      <c r="CG50" s="18">
        <v>0</v>
      </c>
      <c r="CH50" s="18">
        <v>0</v>
      </c>
      <c r="CI50" s="13">
        <f t="shared" si="20"/>
        <v>0</v>
      </c>
      <c r="CJ50" s="18">
        <v>0</v>
      </c>
      <c r="CK50" s="18">
        <v>0</v>
      </c>
      <c r="CL50" s="13">
        <f t="shared" si="21"/>
        <v>0</v>
      </c>
      <c r="CM50" s="18">
        <v>0</v>
      </c>
      <c r="CN50" s="18">
        <v>0</v>
      </c>
      <c r="CO50" s="13">
        <f t="shared" si="22"/>
        <v>0</v>
      </c>
      <c r="CP50" s="18">
        <v>0</v>
      </c>
      <c r="CQ50" s="18">
        <v>0</v>
      </c>
      <c r="CR50" s="13">
        <f t="shared" si="23"/>
        <v>0</v>
      </c>
      <c r="CS50" s="18"/>
      <c r="CT50" s="18"/>
      <c r="CU50" s="18"/>
      <c r="CV50" s="20"/>
      <c r="CW50" s="17">
        <f t="shared" si="24"/>
        <v>1227</v>
      </c>
      <c r="CX50" s="13">
        <f t="shared" si="25"/>
        <v>1227</v>
      </c>
      <c r="CY50" s="13">
        <f t="shared" si="26"/>
        <v>0</v>
      </c>
    </row>
    <row r="51" spans="1:103" ht="31.5" x14ac:dyDescent="0.25">
      <c r="A51" s="12" t="s">
        <v>170</v>
      </c>
      <c r="B51" s="13">
        <f t="shared" si="0"/>
        <v>1834</v>
      </c>
      <c r="C51" s="18">
        <v>1834</v>
      </c>
      <c r="D51" s="18"/>
      <c r="E51" s="18">
        <v>0</v>
      </c>
      <c r="F51" s="13">
        <f t="shared" si="1"/>
        <v>0</v>
      </c>
      <c r="G51" s="18">
        <v>0</v>
      </c>
      <c r="H51" s="18">
        <v>0</v>
      </c>
      <c r="I51" s="13">
        <f t="shared" si="2"/>
        <v>0</v>
      </c>
      <c r="J51" s="18">
        <v>0</v>
      </c>
      <c r="K51" s="18">
        <v>0</v>
      </c>
      <c r="L51" s="13">
        <f t="shared" si="3"/>
        <v>0</v>
      </c>
      <c r="M51" s="18">
        <v>0</v>
      </c>
      <c r="N51" s="18">
        <v>0</v>
      </c>
      <c r="O51" s="13">
        <f t="shared" si="4"/>
        <v>0</v>
      </c>
      <c r="P51" s="18">
        <v>0</v>
      </c>
      <c r="Q51" s="18">
        <v>0</v>
      </c>
      <c r="R51" s="13">
        <f t="shared" si="5"/>
        <v>0</v>
      </c>
      <c r="S51" s="18">
        <v>0</v>
      </c>
      <c r="T51" s="18">
        <v>0</v>
      </c>
      <c r="U51" s="13">
        <f t="shared" si="6"/>
        <v>0</v>
      </c>
      <c r="V51" s="18">
        <v>0</v>
      </c>
      <c r="W51" s="18">
        <v>0</v>
      </c>
      <c r="X51" s="13">
        <f t="shared" si="7"/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f t="shared" si="8"/>
        <v>2263</v>
      </c>
      <c r="AE51" s="18">
        <v>2183</v>
      </c>
      <c r="AF51" s="18">
        <v>80</v>
      </c>
      <c r="AG51" s="13">
        <f t="shared" si="9"/>
        <v>36</v>
      </c>
      <c r="AH51" s="18">
        <v>36</v>
      </c>
      <c r="AI51" s="18">
        <v>0</v>
      </c>
      <c r="AJ51" s="13">
        <f t="shared" si="10"/>
        <v>0</v>
      </c>
      <c r="AK51" s="18">
        <v>0</v>
      </c>
      <c r="AL51" s="18">
        <v>0</v>
      </c>
      <c r="AM51" s="13">
        <f t="shared" si="11"/>
        <v>4666</v>
      </c>
      <c r="AN51" s="18">
        <v>4190</v>
      </c>
      <c r="AO51" s="18">
        <v>476</v>
      </c>
      <c r="AP51" s="13">
        <f t="shared" si="12"/>
        <v>0</v>
      </c>
      <c r="AQ51" s="18">
        <v>0</v>
      </c>
      <c r="AR51" s="18">
        <v>0</v>
      </c>
      <c r="AS51" s="13">
        <f t="shared" si="13"/>
        <v>1500</v>
      </c>
      <c r="AT51" s="18">
        <v>1500</v>
      </c>
      <c r="AU51" s="18"/>
      <c r="AV51" s="13">
        <f t="shared" si="14"/>
        <v>0</v>
      </c>
      <c r="AW51" s="18"/>
      <c r="AX51" s="18"/>
      <c r="AY51" s="13">
        <f t="shared" si="15"/>
        <v>0</v>
      </c>
      <c r="AZ51" s="18"/>
      <c r="BA51" s="18"/>
      <c r="BB51" s="15">
        <f t="shared" si="27"/>
        <v>0</v>
      </c>
      <c r="BC51" s="18"/>
      <c r="BD51" s="18"/>
      <c r="BE51" s="18"/>
      <c r="BF51" s="18"/>
      <c r="BG51" s="15">
        <f t="shared" si="28"/>
        <v>3296</v>
      </c>
      <c r="BH51" s="18">
        <v>3260</v>
      </c>
      <c r="BI51" s="18">
        <v>265</v>
      </c>
      <c r="BJ51" s="18">
        <v>36</v>
      </c>
      <c r="BK51" s="13">
        <f t="shared" si="16"/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f t="shared" si="19"/>
        <v>0</v>
      </c>
      <c r="CG51" s="18"/>
      <c r="CH51" s="18"/>
      <c r="CI51" s="13">
        <f t="shared" si="20"/>
        <v>0</v>
      </c>
      <c r="CJ51" s="18"/>
      <c r="CK51" s="18"/>
      <c r="CL51" s="13">
        <f t="shared" si="21"/>
        <v>2780</v>
      </c>
      <c r="CM51" s="18">
        <v>2780</v>
      </c>
      <c r="CN51" s="18"/>
      <c r="CO51" s="13">
        <f t="shared" si="22"/>
        <v>0</v>
      </c>
      <c r="CP51" s="18"/>
      <c r="CQ51" s="18"/>
      <c r="CR51" s="13">
        <f t="shared" si="23"/>
        <v>0</v>
      </c>
      <c r="CS51" s="18"/>
      <c r="CT51" s="18"/>
      <c r="CU51" s="18"/>
      <c r="CV51" s="18">
        <v>1000</v>
      </c>
      <c r="CW51" s="17">
        <f>CU51+B51+F51+I51+L51+O51+R51+U51+X51+AA51+AB51+AC51+AD51+AG51+AJ51+AM51+AP51+AS51+AV51+AY51+BB51+BG51+BK51+BP51+BY51+CF51+CI51+CL51+CO51+CR51+CE51+CV51</f>
        <v>31098</v>
      </c>
      <c r="CX51" s="13">
        <f>CU51+C51+G51+J51+M51+P51+S51+V51+Y51+AB51+AE51+AH51+AK51+AN51+AQ51+AT51+AW51+AZ51+BC51+BH51+BL51+BW51+BZ51+CG51+CJ51+CM51+CP51+CS51+CE51+BU51+BS51+BN51+BQ51+CC51+CB51+CD51+CV51</f>
        <v>30319</v>
      </c>
      <c r="CY51" s="13">
        <f t="shared" si="26"/>
        <v>779</v>
      </c>
    </row>
    <row r="52" spans="1:103" ht="47.25" x14ac:dyDescent="0.25">
      <c r="A52" s="12" t="s">
        <v>148</v>
      </c>
      <c r="B52" s="13">
        <f t="shared" si="0"/>
        <v>0</v>
      </c>
      <c r="C52" s="18"/>
      <c r="D52" s="18"/>
      <c r="E52" s="18"/>
      <c r="F52" s="13">
        <f t="shared" si="1"/>
        <v>0</v>
      </c>
      <c r="G52" s="18"/>
      <c r="H52" s="18"/>
      <c r="I52" s="13">
        <f t="shared" si="2"/>
        <v>0</v>
      </c>
      <c r="J52" s="18"/>
      <c r="K52" s="18"/>
      <c r="L52" s="13">
        <f t="shared" si="3"/>
        <v>0</v>
      </c>
      <c r="M52" s="18"/>
      <c r="N52" s="18"/>
      <c r="O52" s="13">
        <f t="shared" si="4"/>
        <v>0</v>
      </c>
      <c r="P52" s="18"/>
      <c r="Q52" s="18"/>
      <c r="R52" s="13">
        <f t="shared" si="5"/>
        <v>0</v>
      </c>
      <c r="S52" s="18"/>
      <c r="T52" s="18"/>
      <c r="U52" s="13">
        <f t="shared" si="6"/>
        <v>0</v>
      </c>
      <c r="V52" s="18"/>
      <c r="W52" s="18"/>
      <c r="X52" s="13">
        <f t="shared" si="7"/>
        <v>0</v>
      </c>
      <c r="Y52" s="18"/>
      <c r="Z52" s="18"/>
      <c r="AA52" s="18"/>
      <c r="AB52" s="18">
        <v>840</v>
      </c>
      <c r="AC52" s="18"/>
      <c r="AD52" s="13">
        <f t="shared" si="8"/>
        <v>0</v>
      </c>
      <c r="AE52" s="18"/>
      <c r="AF52" s="18"/>
      <c r="AG52" s="13">
        <f t="shared" si="9"/>
        <v>0</v>
      </c>
      <c r="AH52" s="18"/>
      <c r="AI52" s="18"/>
      <c r="AJ52" s="13">
        <f t="shared" si="10"/>
        <v>0</v>
      </c>
      <c r="AK52" s="18"/>
      <c r="AL52" s="18"/>
      <c r="AM52" s="13">
        <f t="shared" si="11"/>
        <v>0</v>
      </c>
      <c r="AN52" s="18"/>
      <c r="AO52" s="18"/>
      <c r="AP52" s="13">
        <f t="shared" si="12"/>
        <v>0</v>
      </c>
      <c r="AQ52" s="18"/>
      <c r="AR52" s="18"/>
      <c r="AS52" s="13">
        <f t="shared" si="13"/>
        <v>0</v>
      </c>
      <c r="AT52" s="18"/>
      <c r="AU52" s="18"/>
      <c r="AV52" s="13">
        <f t="shared" si="14"/>
        <v>860</v>
      </c>
      <c r="AW52" s="18">
        <v>860</v>
      </c>
      <c r="AX52" s="18">
        <v>0</v>
      </c>
      <c r="AY52" s="13">
        <f t="shared" si="15"/>
        <v>0</v>
      </c>
      <c r="AZ52" s="18"/>
      <c r="BA52" s="18"/>
      <c r="BB52" s="15">
        <f t="shared" si="27"/>
        <v>0</v>
      </c>
      <c r="BC52" s="18"/>
      <c r="BD52" s="18"/>
      <c r="BE52" s="18"/>
      <c r="BF52" s="18"/>
      <c r="BG52" s="15">
        <f t="shared" si="28"/>
        <v>0</v>
      </c>
      <c r="BH52" s="18"/>
      <c r="BI52" s="18"/>
      <c r="BJ52" s="18"/>
      <c r="BK52" s="13">
        <f t="shared" si="16"/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>
        <v>0</v>
      </c>
      <c r="CV52" s="20"/>
      <c r="CW52" s="17">
        <f t="shared" si="24"/>
        <v>8680</v>
      </c>
      <c r="CX52" s="13">
        <f t="shared" si="25"/>
        <v>8680</v>
      </c>
      <c r="CY52" s="13">
        <f t="shared" si="26"/>
        <v>0</v>
      </c>
    </row>
    <row r="53" spans="1:103" ht="31.5" x14ac:dyDescent="0.25">
      <c r="A53" s="12" t="s">
        <v>149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1239</v>
      </c>
      <c r="J53" s="18">
        <v>1234</v>
      </c>
      <c r="K53" s="18">
        <v>5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f t="shared" si="8"/>
        <v>0</v>
      </c>
      <c r="AE53" s="18">
        <v>0</v>
      </c>
      <c r="AF53" s="18">
        <v>0</v>
      </c>
      <c r="AG53" s="13">
        <f t="shared" si="9"/>
        <v>0</v>
      </c>
      <c r="AH53" s="18">
        <v>0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0</v>
      </c>
      <c r="AN53" s="18">
        <v>0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5">
        <f t="shared" si="27"/>
        <v>0</v>
      </c>
      <c r="BC53" s="18">
        <v>0</v>
      </c>
      <c r="BD53" s="18"/>
      <c r="BE53" s="18"/>
      <c r="BF53" s="18">
        <v>0</v>
      </c>
      <c r="BG53" s="15">
        <f t="shared" si="28"/>
        <v>0</v>
      </c>
      <c r="BH53" s="18">
        <v>0</v>
      </c>
      <c r="BI53" s="18"/>
      <c r="BJ53" s="18">
        <v>0</v>
      </c>
      <c r="BK53" s="13">
        <f t="shared" si="16"/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0</v>
      </c>
      <c r="CG53" s="18">
        <v>0</v>
      </c>
      <c r="CH53" s="18">
        <v>0</v>
      </c>
      <c r="CI53" s="13">
        <f t="shared" si="20"/>
        <v>0</v>
      </c>
      <c r="CJ53" s="18">
        <v>0</v>
      </c>
      <c r="CK53" s="18">
        <v>0</v>
      </c>
      <c r="CL53" s="13">
        <f t="shared" si="21"/>
        <v>0</v>
      </c>
      <c r="CM53" s="18">
        <v>0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/>
      <c r="CV53" s="20"/>
      <c r="CW53" s="17">
        <f t="shared" si="24"/>
        <v>3729</v>
      </c>
      <c r="CX53" s="13">
        <f t="shared" si="25"/>
        <v>3724</v>
      </c>
      <c r="CY53" s="13">
        <f t="shared" si="26"/>
        <v>5</v>
      </c>
    </row>
    <row r="54" spans="1:103" ht="47.25" x14ac:dyDescent="0.25">
      <c r="A54" s="12" t="s">
        <v>150</v>
      </c>
      <c r="B54" s="13">
        <f t="shared" si="0"/>
        <v>0</v>
      </c>
      <c r="C54" s="18">
        <v>0</v>
      </c>
      <c r="D54" s="18"/>
      <c r="E54" s="18">
        <v>0</v>
      </c>
      <c r="F54" s="13">
        <f t="shared" si="1"/>
        <v>0</v>
      </c>
      <c r="G54" s="18">
        <v>0</v>
      </c>
      <c r="H54" s="18">
        <v>0</v>
      </c>
      <c r="I54" s="13">
        <f t="shared" si="2"/>
        <v>0</v>
      </c>
      <c r="J54" s="18">
        <v>0</v>
      </c>
      <c r="K54" s="18">
        <v>0</v>
      </c>
      <c r="L54" s="13">
        <f t="shared" si="3"/>
        <v>0</v>
      </c>
      <c r="M54" s="18">
        <v>0</v>
      </c>
      <c r="N54" s="18">
        <v>0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f t="shared" si="8"/>
        <v>1656</v>
      </c>
      <c r="AE54" s="18">
        <v>1656</v>
      </c>
      <c r="AF54" s="18">
        <v>0</v>
      </c>
      <c r="AG54" s="13">
        <f t="shared" si="9"/>
        <v>124</v>
      </c>
      <c r="AH54" s="18">
        <v>124</v>
      </c>
      <c r="AI54" s="18">
        <v>0</v>
      </c>
      <c r="AJ54" s="13">
        <f t="shared" si="10"/>
        <v>0</v>
      </c>
      <c r="AK54" s="18">
        <v>0</v>
      </c>
      <c r="AL54" s="18">
        <v>0</v>
      </c>
      <c r="AM54" s="13">
        <f t="shared" si="11"/>
        <v>1281</v>
      </c>
      <c r="AN54" s="18">
        <v>1281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0</v>
      </c>
      <c r="AZ54" s="18">
        <v>0</v>
      </c>
      <c r="BA54" s="18">
        <v>0</v>
      </c>
      <c r="BB54" s="15">
        <f t="shared" si="27"/>
        <v>0</v>
      </c>
      <c r="BC54" s="18">
        <v>0</v>
      </c>
      <c r="BD54" s="18"/>
      <c r="BE54" s="18"/>
      <c r="BF54" s="18">
        <v>0</v>
      </c>
      <c r="BG54" s="15">
        <f t="shared" si="28"/>
        <v>0</v>
      </c>
      <c r="BH54" s="18">
        <v>0</v>
      </c>
      <c r="BI54" s="18"/>
      <c r="BJ54" s="18">
        <v>0</v>
      </c>
      <c r="BK54" s="13">
        <f t="shared" si="16"/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f t="shared" si="19"/>
        <v>3203</v>
      </c>
      <c r="CG54" s="18">
        <v>3174</v>
      </c>
      <c r="CH54" s="18">
        <v>29</v>
      </c>
      <c r="CI54" s="13">
        <f t="shared" si="20"/>
        <v>4800</v>
      </c>
      <c r="CJ54" s="18">
        <v>4700</v>
      </c>
      <c r="CK54" s="18">
        <v>100</v>
      </c>
      <c r="CL54" s="13">
        <f t="shared" si="21"/>
        <v>2048</v>
      </c>
      <c r="CM54" s="18">
        <v>2048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19571</v>
      </c>
      <c r="CX54" s="13">
        <f t="shared" si="25"/>
        <v>19442</v>
      </c>
      <c r="CY54" s="13">
        <f t="shared" si="26"/>
        <v>129</v>
      </c>
    </row>
    <row r="55" spans="1:103" ht="31.5" x14ac:dyDescent="0.25">
      <c r="A55" s="12" t="s">
        <v>151</v>
      </c>
      <c r="B55" s="13">
        <f t="shared" si="0"/>
        <v>4470</v>
      </c>
      <c r="C55" s="22">
        <v>4464</v>
      </c>
      <c r="D55" s="23"/>
      <c r="E55" s="18">
        <v>6</v>
      </c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1540</v>
      </c>
      <c r="M55" s="18">
        <v>1532</v>
      </c>
      <c r="N55" s="18">
        <v>8</v>
      </c>
      <c r="O55" s="13">
        <f t="shared" si="4"/>
        <v>0</v>
      </c>
      <c r="P55" s="18">
        <v>0</v>
      </c>
      <c r="Q55" s="18">
        <v>0</v>
      </c>
      <c r="R55" s="13">
        <f t="shared" si="5"/>
        <v>0</v>
      </c>
      <c r="S55" s="18">
        <v>0</v>
      </c>
      <c r="T55" s="18">
        <v>0</v>
      </c>
      <c r="U55" s="13">
        <f t="shared" si="6"/>
        <v>0</v>
      </c>
      <c r="V55" s="18">
        <v>0</v>
      </c>
      <c r="W55" s="18">
        <v>0</v>
      </c>
      <c r="X55" s="13">
        <f t="shared" si="7"/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f t="shared" si="8"/>
        <v>0</v>
      </c>
      <c r="AE55" s="18">
        <v>0</v>
      </c>
      <c r="AF55" s="18">
        <v>0</v>
      </c>
      <c r="AG55" s="13">
        <f t="shared" si="9"/>
        <v>0</v>
      </c>
      <c r="AH55" s="18">
        <v>0</v>
      </c>
      <c r="AI55" s="18">
        <v>0</v>
      </c>
      <c r="AJ55" s="13">
        <f t="shared" si="10"/>
        <v>5702</v>
      </c>
      <c r="AK55" s="18">
        <f>5632-10</f>
        <v>5622</v>
      </c>
      <c r="AL55" s="18">
        <v>80</v>
      </c>
      <c r="AM55" s="13">
        <f t="shared" si="11"/>
        <v>0</v>
      </c>
      <c r="AN55" s="18">
        <v>0</v>
      </c>
      <c r="AO55" s="18">
        <v>0</v>
      </c>
      <c r="AP55" s="13">
        <f t="shared" si="12"/>
        <v>0</v>
      </c>
      <c r="AQ55" s="18">
        <v>0</v>
      </c>
      <c r="AR55" s="18">
        <v>0</v>
      </c>
      <c r="AS55" s="13">
        <f t="shared" si="13"/>
        <v>0</v>
      </c>
      <c r="AT55" s="18">
        <v>0</v>
      </c>
      <c r="AU55" s="18">
        <v>0</v>
      </c>
      <c r="AV55" s="13">
        <f t="shared" si="14"/>
        <v>0</v>
      </c>
      <c r="AW55" s="18">
        <v>0</v>
      </c>
      <c r="AX55" s="18">
        <v>0</v>
      </c>
      <c r="AY55" s="13">
        <f t="shared" si="15"/>
        <v>1007</v>
      </c>
      <c r="AZ55" s="18">
        <v>1007</v>
      </c>
      <c r="BA55" s="18"/>
      <c r="BB55" s="15">
        <f t="shared" si="27"/>
        <v>845</v>
      </c>
      <c r="BC55" s="18">
        <v>845</v>
      </c>
      <c r="BD55" s="18">
        <v>570</v>
      </c>
      <c r="BE55" s="18"/>
      <c r="BF55" s="18"/>
      <c r="BG55" s="15">
        <f t="shared" si="28"/>
        <v>20</v>
      </c>
      <c r="BH55" s="18">
        <v>20</v>
      </c>
      <c r="BI55" s="18"/>
      <c r="BJ55" s="18"/>
      <c r="BK55" s="13">
        <f>BL55+BM55+BN55+BO55</f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f t="shared" si="17"/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f t="shared" si="18"/>
        <v>9458</v>
      </c>
      <c r="BZ55" s="18">
        <f>1642-10</f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f t="shared" si="19"/>
        <v>0</v>
      </c>
      <c r="CG55" s="18">
        <v>0</v>
      </c>
      <c r="CH55" s="18">
        <v>0</v>
      </c>
      <c r="CI55" s="13">
        <f t="shared" si="20"/>
        <v>0</v>
      </c>
      <c r="CJ55" s="18">
        <v>0</v>
      </c>
      <c r="CK55" s="18">
        <v>0</v>
      </c>
      <c r="CL55" s="13">
        <f t="shared" si="21"/>
        <v>943</v>
      </c>
      <c r="CM55" s="18">
        <v>943</v>
      </c>
      <c r="CN55" s="18">
        <v>0</v>
      </c>
      <c r="CO55" s="13">
        <f t="shared" si="22"/>
        <v>0</v>
      </c>
      <c r="CP55" s="18">
        <v>0</v>
      </c>
      <c r="CQ55" s="18">
        <v>0</v>
      </c>
      <c r="CR55" s="13">
        <f t="shared" si="23"/>
        <v>0</v>
      </c>
      <c r="CS55" s="18">
        <v>0</v>
      </c>
      <c r="CT55" s="18">
        <v>0</v>
      </c>
      <c r="CU55" s="18">
        <v>0</v>
      </c>
      <c r="CV55" s="20"/>
      <c r="CW55" s="17">
        <f t="shared" si="24"/>
        <v>28192</v>
      </c>
      <c r="CX55" s="13">
        <f t="shared" si="25"/>
        <v>25744</v>
      </c>
      <c r="CY55" s="13">
        <f t="shared" si="26"/>
        <v>2448</v>
      </c>
    </row>
    <row r="56" spans="1:103" ht="31.5" x14ac:dyDescent="0.25">
      <c r="A56" s="12" t="s">
        <v>152</v>
      </c>
      <c r="B56" s="13">
        <f t="shared" si="0"/>
        <v>0</v>
      </c>
      <c r="C56" s="18"/>
      <c r="D56" s="18"/>
      <c r="E56" s="18"/>
      <c r="F56" s="13">
        <f t="shared" si="1"/>
        <v>0</v>
      </c>
      <c r="G56" s="18"/>
      <c r="H56" s="18"/>
      <c r="I56" s="13">
        <f t="shared" si="2"/>
        <v>0</v>
      </c>
      <c r="J56" s="18"/>
      <c r="K56" s="18"/>
      <c r="L56" s="13">
        <f t="shared" si="3"/>
        <v>0</v>
      </c>
      <c r="M56" s="18"/>
      <c r="N56" s="18"/>
      <c r="O56" s="13">
        <f t="shared" si="4"/>
        <v>2540</v>
      </c>
      <c r="P56" s="18">
        <v>2482</v>
      </c>
      <c r="Q56" s="18">
        <v>58</v>
      </c>
      <c r="R56" s="13">
        <f t="shared" si="5"/>
        <v>0</v>
      </c>
      <c r="S56" s="18"/>
      <c r="T56" s="18"/>
      <c r="U56" s="13">
        <f t="shared" si="6"/>
        <v>0</v>
      </c>
      <c r="V56" s="18"/>
      <c r="W56" s="18"/>
      <c r="X56" s="13">
        <f t="shared" si="7"/>
        <v>0</v>
      </c>
      <c r="Y56" s="18"/>
      <c r="Z56" s="18"/>
      <c r="AA56" s="18"/>
      <c r="AB56" s="18">
        <v>1906</v>
      </c>
      <c r="AC56" s="18">
        <v>0</v>
      </c>
      <c r="AD56" s="13">
        <f t="shared" si="8"/>
        <v>1706</v>
      </c>
      <c r="AE56" s="18">
        <v>1676</v>
      </c>
      <c r="AF56" s="18">
        <v>30</v>
      </c>
      <c r="AG56" s="13">
        <f t="shared" si="9"/>
        <v>2106</v>
      </c>
      <c r="AH56" s="18">
        <v>2106</v>
      </c>
      <c r="AI56" s="18"/>
      <c r="AJ56" s="13">
        <f t="shared" si="10"/>
        <v>0</v>
      </c>
      <c r="AK56" s="18"/>
      <c r="AL56" s="18"/>
      <c r="AM56" s="13">
        <f t="shared" si="11"/>
        <v>0</v>
      </c>
      <c r="AN56" s="18"/>
      <c r="AO56" s="18"/>
      <c r="AP56" s="13">
        <f t="shared" si="12"/>
        <v>0</v>
      </c>
      <c r="AQ56" s="18"/>
      <c r="AR56" s="18"/>
      <c r="AS56" s="13">
        <f t="shared" si="13"/>
        <v>0</v>
      </c>
      <c r="AT56" s="18"/>
      <c r="AU56" s="18"/>
      <c r="AV56" s="13">
        <f t="shared" si="14"/>
        <v>0</v>
      </c>
      <c r="AW56" s="18"/>
      <c r="AX56" s="18"/>
      <c r="AY56" s="13">
        <f t="shared" si="15"/>
        <v>0</v>
      </c>
      <c r="AZ56" s="18"/>
      <c r="BA56" s="18"/>
      <c r="BB56" s="15">
        <f t="shared" si="27"/>
        <v>0</v>
      </c>
      <c r="BC56" s="18"/>
      <c r="BD56" s="18"/>
      <c r="BE56" s="18"/>
      <c r="BF56" s="18"/>
      <c r="BG56" s="15">
        <f t="shared" si="28"/>
        <v>0</v>
      </c>
      <c r="BH56" s="18"/>
      <c r="BI56" s="18"/>
      <c r="BJ56" s="18"/>
      <c r="BK56" s="13">
        <f t="shared" si="16"/>
        <v>0</v>
      </c>
      <c r="BL56" s="18"/>
      <c r="BM56" s="18"/>
      <c r="BN56" s="18"/>
      <c r="BO56" s="18"/>
      <c r="BP56" s="13">
        <f t="shared" si="17"/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f t="shared" si="18"/>
        <v>0</v>
      </c>
      <c r="BZ56" s="18"/>
      <c r="CA56" s="18"/>
      <c r="CB56" s="18"/>
      <c r="CC56" s="18"/>
      <c r="CD56" s="18"/>
      <c r="CE56" s="18"/>
      <c r="CF56" s="13">
        <f t="shared" si="19"/>
        <v>0</v>
      </c>
      <c r="CG56" s="18"/>
      <c r="CH56" s="18"/>
      <c r="CI56" s="13">
        <f t="shared" si="20"/>
        <v>0</v>
      </c>
      <c r="CJ56" s="18"/>
      <c r="CK56" s="18"/>
      <c r="CL56" s="13">
        <f t="shared" si="21"/>
        <v>2946</v>
      </c>
      <c r="CM56" s="18">
        <v>2918</v>
      </c>
      <c r="CN56" s="18">
        <v>28</v>
      </c>
      <c r="CO56" s="13">
        <f t="shared" si="22"/>
        <v>0</v>
      </c>
      <c r="CP56" s="18"/>
      <c r="CQ56" s="18"/>
      <c r="CR56" s="13">
        <f t="shared" si="23"/>
        <v>0</v>
      </c>
      <c r="CS56" s="18"/>
      <c r="CT56" s="18"/>
      <c r="CU56" s="18"/>
      <c r="CV56" s="20"/>
      <c r="CW56" s="17">
        <f t="shared" si="24"/>
        <v>11204</v>
      </c>
      <c r="CX56" s="13">
        <f t="shared" si="25"/>
        <v>11088</v>
      </c>
      <c r="CY56" s="13">
        <f t="shared" si="26"/>
        <v>116</v>
      </c>
    </row>
    <row r="57" spans="1:103" ht="31.5" x14ac:dyDescent="0.25">
      <c r="A57" s="12" t="s">
        <v>153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0</v>
      </c>
      <c r="M57" s="18">
        <v>0</v>
      </c>
      <c r="N57" s="18">
        <v>0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5">
        <f t="shared" si="27"/>
        <v>0</v>
      </c>
      <c r="BC57" s="18">
        <v>0</v>
      </c>
      <c r="BD57" s="18"/>
      <c r="BE57" s="18"/>
      <c r="BF57" s="18">
        <v>0</v>
      </c>
      <c r="BG57" s="15">
        <f t="shared" si="28"/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0</v>
      </c>
      <c r="CM57" s="18">
        <v>0</v>
      </c>
      <c r="CN57" s="18">
        <v>0</v>
      </c>
      <c r="CO57" s="13">
        <f t="shared" si="22"/>
        <v>0</v>
      </c>
      <c r="CP57" s="18">
        <v>0</v>
      </c>
      <c r="CQ57" s="18">
        <v>0</v>
      </c>
      <c r="CR57" s="13">
        <f t="shared" si="23"/>
        <v>0</v>
      </c>
      <c r="CS57" s="18">
        <v>0</v>
      </c>
      <c r="CT57" s="18">
        <v>0</v>
      </c>
      <c r="CU57" s="18">
        <v>1200</v>
      </c>
      <c r="CV57" s="20"/>
      <c r="CW57" s="17">
        <f t="shared" si="24"/>
        <v>4725</v>
      </c>
      <c r="CX57" s="13">
        <f t="shared" si="25"/>
        <v>4608</v>
      </c>
      <c r="CY57" s="13">
        <f t="shared" si="26"/>
        <v>117</v>
      </c>
    </row>
    <row r="58" spans="1:103" ht="31.5" x14ac:dyDescent="0.25">
      <c r="A58" s="12" t="s">
        <v>154</v>
      </c>
      <c r="B58" s="13">
        <f t="shared" si="0"/>
        <v>0</v>
      </c>
      <c r="C58" s="18">
        <v>0</v>
      </c>
      <c r="D58" s="18"/>
      <c r="E58" s="18">
        <v>0</v>
      </c>
      <c r="F58" s="13">
        <f t="shared" si="1"/>
        <v>0</v>
      </c>
      <c r="G58" s="18">
        <v>0</v>
      </c>
      <c r="H58" s="18">
        <v>0</v>
      </c>
      <c r="I58" s="13">
        <f t="shared" si="2"/>
        <v>0</v>
      </c>
      <c r="J58" s="18">
        <v>0</v>
      </c>
      <c r="K58" s="18">
        <v>0</v>
      </c>
      <c r="L58" s="13">
        <f t="shared" si="3"/>
        <v>141</v>
      </c>
      <c r="M58" s="18">
        <v>0</v>
      </c>
      <c r="N58" s="18">
        <v>141</v>
      </c>
      <c r="O58" s="13">
        <f t="shared" si="4"/>
        <v>0</v>
      </c>
      <c r="P58" s="18">
        <v>0</v>
      </c>
      <c r="Q58" s="18">
        <v>0</v>
      </c>
      <c r="R58" s="13">
        <f t="shared" si="5"/>
        <v>0</v>
      </c>
      <c r="S58" s="18">
        <v>0</v>
      </c>
      <c r="T58" s="18">
        <v>0</v>
      </c>
      <c r="U58" s="13">
        <f t="shared" si="6"/>
        <v>0</v>
      </c>
      <c r="V58" s="18">
        <v>0</v>
      </c>
      <c r="W58" s="18">
        <v>0</v>
      </c>
      <c r="X58" s="13">
        <f t="shared" si="7"/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f t="shared" si="8"/>
        <v>0</v>
      </c>
      <c r="AE58" s="18">
        <v>0</v>
      </c>
      <c r="AF58" s="18">
        <v>0</v>
      </c>
      <c r="AG58" s="13">
        <f t="shared" si="9"/>
        <v>0</v>
      </c>
      <c r="AH58" s="18">
        <v>0</v>
      </c>
      <c r="AI58" s="18">
        <v>0</v>
      </c>
      <c r="AJ58" s="13">
        <f t="shared" si="10"/>
        <v>0</v>
      </c>
      <c r="AK58" s="18">
        <v>0</v>
      </c>
      <c r="AL58" s="18">
        <v>0</v>
      </c>
      <c r="AM58" s="13">
        <f t="shared" si="11"/>
        <v>0</v>
      </c>
      <c r="AN58" s="18">
        <v>0</v>
      </c>
      <c r="AO58" s="18">
        <v>0</v>
      </c>
      <c r="AP58" s="13">
        <f t="shared" si="12"/>
        <v>0</v>
      </c>
      <c r="AQ58" s="18">
        <v>0</v>
      </c>
      <c r="AR58" s="18">
        <v>0</v>
      </c>
      <c r="AS58" s="13">
        <f t="shared" si="13"/>
        <v>0</v>
      </c>
      <c r="AT58" s="18">
        <v>0</v>
      </c>
      <c r="AU58" s="18">
        <v>0</v>
      </c>
      <c r="AV58" s="13">
        <f t="shared" si="14"/>
        <v>0</v>
      </c>
      <c r="AW58" s="18">
        <v>0</v>
      </c>
      <c r="AX58" s="18">
        <v>0</v>
      </c>
      <c r="AY58" s="13">
        <f t="shared" si="15"/>
        <v>0</v>
      </c>
      <c r="AZ58" s="18">
        <v>0</v>
      </c>
      <c r="BA58" s="18">
        <v>0</v>
      </c>
      <c r="BB58" s="15">
        <f t="shared" si="27"/>
        <v>0</v>
      </c>
      <c r="BC58" s="18">
        <v>0</v>
      </c>
      <c r="BD58" s="18"/>
      <c r="BE58" s="18"/>
      <c r="BF58" s="18">
        <v>0</v>
      </c>
      <c r="BG58" s="15">
        <f t="shared" si="28"/>
        <v>0</v>
      </c>
      <c r="BH58" s="18">
        <v>0</v>
      </c>
      <c r="BI58" s="18"/>
      <c r="BJ58" s="18">
        <v>0</v>
      </c>
      <c r="BK58" s="13">
        <f t="shared" si="16"/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f t="shared" si="17"/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f t="shared" si="18"/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f t="shared" si="19"/>
        <v>0</v>
      </c>
      <c r="CG58" s="18">
        <v>0</v>
      </c>
      <c r="CH58" s="18">
        <v>0</v>
      </c>
      <c r="CI58" s="13">
        <f t="shared" si="20"/>
        <v>0</v>
      </c>
      <c r="CJ58" s="18">
        <v>0</v>
      </c>
      <c r="CK58" s="18">
        <v>0</v>
      </c>
      <c r="CL58" s="13">
        <f t="shared" si="21"/>
        <v>1204</v>
      </c>
      <c r="CM58" s="18">
        <v>0</v>
      </c>
      <c r="CN58" s="18">
        <v>1204</v>
      </c>
      <c r="CO58" s="13">
        <f t="shared" si="22"/>
        <v>0</v>
      </c>
      <c r="CP58" s="18">
        <v>0</v>
      </c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2389</v>
      </c>
      <c r="CX58" s="13">
        <f t="shared" si="25"/>
        <v>0</v>
      </c>
      <c r="CY58" s="13">
        <f t="shared" si="26"/>
        <v>2389</v>
      </c>
    </row>
    <row r="59" spans="1:103" ht="31.5" x14ac:dyDescent="0.25">
      <c r="A59" s="12" t="s">
        <v>155</v>
      </c>
      <c r="B59" s="13">
        <f t="shared" si="0"/>
        <v>3297</v>
      </c>
      <c r="C59" s="18">
        <v>3297</v>
      </c>
      <c r="D59" s="18">
        <v>770</v>
      </c>
      <c r="E59" s="18"/>
      <c r="F59" s="13">
        <f t="shared" si="1"/>
        <v>1968</v>
      </c>
      <c r="G59" s="18">
        <v>1968</v>
      </c>
      <c r="H59" s="18">
        <v>0</v>
      </c>
      <c r="I59" s="13">
        <f t="shared" si="2"/>
        <v>1085</v>
      </c>
      <c r="J59" s="18">
        <v>1085</v>
      </c>
      <c r="K59" s="18">
        <v>0</v>
      </c>
      <c r="L59" s="13">
        <f t="shared" si="3"/>
        <v>950</v>
      </c>
      <c r="M59" s="18">
        <v>950</v>
      </c>
      <c r="N59" s="18">
        <v>0</v>
      </c>
      <c r="O59" s="13">
        <f t="shared" si="4"/>
        <v>1000</v>
      </c>
      <c r="P59" s="18">
        <v>1000</v>
      </c>
      <c r="Q59" s="18">
        <v>0</v>
      </c>
      <c r="R59" s="13">
        <f t="shared" si="5"/>
        <v>940</v>
      </c>
      <c r="S59" s="18">
        <v>940</v>
      </c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1185</v>
      </c>
      <c r="AE59" s="18">
        <v>1185</v>
      </c>
      <c r="AF59" s="18">
        <v>0</v>
      </c>
      <c r="AG59" s="13">
        <f t="shared" si="9"/>
        <v>600</v>
      </c>
      <c r="AH59" s="18">
        <v>600</v>
      </c>
      <c r="AI59" s="18">
        <v>0</v>
      </c>
      <c r="AJ59" s="13">
        <f t="shared" si="10"/>
        <v>1900</v>
      </c>
      <c r="AK59" s="18">
        <v>1900</v>
      </c>
      <c r="AL59" s="18">
        <v>0</v>
      </c>
      <c r="AM59" s="13">
        <f t="shared" si="11"/>
        <v>860</v>
      </c>
      <c r="AN59" s="18">
        <v>860</v>
      </c>
      <c r="AO59" s="18">
        <v>0</v>
      </c>
      <c r="AP59" s="13">
        <f t="shared" si="12"/>
        <v>800</v>
      </c>
      <c r="AQ59" s="18">
        <v>675</v>
      </c>
      <c r="AR59" s="18">
        <v>125</v>
      </c>
      <c r="AS59" s="13">
        <f t="shared" si="13"/>
        <v>0</v>
      </c>
      <c r="AT59" s="18">
        <v>0</v>
      </c>
      <c r="AU59" s="18">
        <v>0</v>
      </c>
      <c r="AV59" s="13">
        <f t="shared" si="14"/>
        <v>1000</v>
      </c>
      <c r="AW59" s="18">
        <v>1000</v>
      </c>
      <c r="AX59" s="18">
        <v>0</v>
      </c>
      <c r="AY59" s="13">
        <f t="shared" si="15"/>
        <v>1200</v>
      </c>
      <c r="AZ59" s="18">
        <v>1200</v>
      </c>
      <c r="BA59" s="18"/>
      <c r="BB59" s="15">
        <f t="shared" si="27"/>
        <v>0</v>
      </c>
      <c r="BC59" s="18"/>
      <c r="BD59" s="18"/>
      <c r="BE59" s="18"/>
      <c r="BF59" s="18"/>
      <c r="BG59" s="15">
        <f t="shared" si="28"/>
        <v>2170</v>
      </c>
      <c r="BH59" s="18">
        <v>2170</v>
      </c>
      <c r="BI59" s="18">
        <v>270</v>
      </c>
      <c r="BJ59" s="18"/>
      <c r="BK59" s="13">
        <f t="shared" si="16"/>
        <v>5335</v>
      </c>
      <c r="BL59" s="18">
        <v>1210</v>
      </c>
      <c r="BM59" s="18">
        <v>0</v>
      </c>
      <c r="BN59" s="18">
        <v>4125</v>
      </c>
      <c r="BO59" s="18">
        <v>0</v>
      </c>
      <c r="BP59" s="13">
        <f t="shared" si="17"/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f t="shared" si="18"/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/>
      <c r="CL59" s="13">
        <f t="shared" si="21"/>
        <v>3045</v>
      </c>
      <c r="CM59" s="18">
        <v>3045</v>
      </c>
      <c r="CN59" s="18"/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31705</v>
      </c>
      <c r="CX59" s="13">
        <f t="shared" si="25"/>
        <v>31570</v>
      </c>
      <c r="CY59" s="13">
        <f t="shared" si="26"/>
        <v>135</v>
      </c>
    </row>
    <row r="60" spans="1:103" ht="31.5" x14ac:dyDescent="0.25">
      <c r="A60" s="12" t="s">
        <v>156</v>
      </c>
      <c r="B60" s="13">
        <f t="shared" si="0"/>
        <v>8429</v>
      </c>
      <c r="C60" s="18">
        <v>7679</v>
      </c>
      <c r="D60" s="18">
        <v>1350</v>
      </c>
      <c r="E60" s="18">
        <v>750</v>
      </c>
      <c r="F60" s="13">
        <f t="shared" si="1"/>
        <v>0</v>
      </c>
      <c r="G60" s="18"/>
      <c r="H60" s="18"/>
      <c r="I60" s="13">
        <f t="shared" si="2"/>
        <v>0</v>
      </c>
      <c r="J60" s="18"/>
      <c r="K60" s="18"/>
      <c r="L60" s="13">
        <f t="shared" si="3"/>
        <v>0</v>
      </c>
      <c r="M60" s="18"/>
      <c r="N60" s="18"/>
      <c r="O60" s="13">
        <f t="shared" si="4"/>
        <v>0</v>
      </c>
      <c r="P60" s="18"/>
      <c r="Q60" s="18"/>
      <c r="R60" s="13">
        <f t="shared" si="5"/>
        <v>0</v>
      </c>
      <c r="S60" s="18"/>
      <c r="T60" s="18"/>
      <c r="U60" s="13">
        <f t="shared" si="6"/>
        <v>0</v>
      </c>
      <c r="V60" s="18"/>
      <c r="W60" s="18"/>
      <c r="X60" s="13">
        <f t="shared" si="7"/>
        <v>0</v>
      </c>
      <c r="Y60" s="18"/>
      <c r="Z60" s="18"/>
      <c r="AA60" s="18"/>
      <c r="AB60" s="18"/>
      <c r="AC60" s="18"/>
      <c r="AD60" s="13">
        <f t="shared" si="8"/>
        <v>0</v>
      </c>
      <c r="AE60" s="18"/>
      <c r="AF60" s="18"/>
      <c r="AG60" s="13">
        <f t="shared" si="9"/>
        <v>0</v>
      </c>
      <c r="AH60" s="18"/>
      <c r="AI60" s="18"/>
      <c r="AJ60" s="13">
        <f t="shared" si="10"/>
        <v>0</v>
      </c>
      <c r="AK60" s="18"/>
      <c r="AL60" s="18"/>
      <c r="AM60" s="13">
        <f t="shared" si="11"/>
        <v>0</v>
      </c>
      <c r="AN60" s="18"/>
      <c r="AO60" s="18"/>
      <c r="AP60" s="13">
        <f t="shared" si="12"/>
        <v>0</v>
      </c>
      <c r="AQ60" s="18"/>
      <c r="AR60" s="18"/>
      <c r="AS60" s="13">
        <f t="shared" si="13"/>
        <v>0</v>
      </c>
      <c r="AT60" s="18"/>
      <c r="AU60" s="18"/>
      <c r="AV60" s="13">
        <f t="shared" si="14"/>
        <v>0</v>
      </c>
      <c r="AW60" s="18"/>
      <c r="AX60" s="18"/>
      <c r="AY60" s="13">
        <f t="shared" si="15"/>
        <v>0</v>
      </c>
      <c r="AZ60" s="18"/>
      <c r="BA60" s="18"/>
      <c r="BB60" s="15">
        <f t="shared" si="27"/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f t="shared" si="28"/>
        <v>500</v>
      </c>
      <c r="BH60" s="18">
        <v>500</v>
      </c>
      <c r="BI60" s="18">
        <v>200</v>
      </c>
      <c r="BJ60" s="18"/>
      <c r="BK60" s="13">
        <f t="shared" si="16"/>
        <v>0</v>
      </c>
      <c r="BL60" s="18"/>
      <c r="BM60" s="18"/>
      <c r="BN60" s="18"/>
      <c r="BO60" s="18"/>
      <c r="BP60" s="13">
        <f t="shared" si="17"/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f t="shared" si="18"/>
        <v>0</v>
      </c>
      <c r="BZ60" s="18"/>
      <c r="CA60" s="18"/>
      <c r="CB60" s="18"/>
      <c r="CC60" s="18"/>
      <c r="CD60" s="18"/>
      <c r="CE60" s="18"/>
      <c r="CF60" s="13">
        <f t="shared" si="19"/>
        <v>0</v>
      </c>
      <c r="CG60" s="18"/>
      <c r="CH60" s="18"/>
      <c r="CI60" s="13">
        <f t="shared" si="20"/>
        <v>0</v>
      </c>
      <c r="CJ60" s="18"/>
      <c r="CK60" s="18">
        <v>0</v>
      </c>
      <c r="CL60" s="13">
        <f t="shared" si="21"/>
        <v>2080</v>
      </c>
      <c r="CM60" s="18">
        <v>2080</v>
      </c>
      <c r="CN60" s="18">
        <v>0</v>
      </c>
      <c r="CO60" s="13">
        <f t="shared" si="22"/>
        <v>0</v>
      </c>
      <c r="CP60" s="18"/>
      <c r="CQ60" s="18"/>
      <c r="CR60" s="13">
        <f t="shared" si="23"/>
        <v>0</v>
      </c>
      <c r="CS60" s="18"/>
      <c r="CT60" s="18"/>
      <c r="CU60" s="18"/>
      <c r="CV60" s="20"/>
      <c r="CW60" s="17">
        <f t="shared" si="24"/>
        <v>13765</v>
      </c>
      <c r="CX60" s="13">
        <f t="shared" si="25"/>
        <v>12979</v>
      </c>
      <c r="CY60" s="13">
        <f t="shared" si="26"/>
        <v>786</v>
      </c>
    </row>
    <row r="61" spans="1:103" ht="47.25" x14ac:dyDescent="0.25">
      <c r="A61" s="12" t="s">
        <v>157</v>
      </c>
      <c r="B61" s="13">
        <f t="shared" si="0"/>
        <v>593</v>
      </c>
      <c r="C61" s="18">
        <v>0</v>
      </c>
      <c r="D61" s="18"/>
      <c r="E61" s="18">
        <v>593</v>
      </c>
      <c r="F61" s="13">
        <f t="shared" si="1"/>
        <v>379</v>
      </c>
      <c r="G61" s="18">
        <v>0</v>
      </c>
      <c r="H61" s="18">
        <v>379</v>
      </c>
      <c r="I61" s="13">
        <f t="shared" si="2"/>
        <v>881</v>
      </c>
      <c r="J61" s="18">
        <v>0</v>
      </c>
      <c r="K61" s="18">
        <v>881</v>
      </c>
      <c r="L61" s="13">
        <f t="shared" si="3"/>
        <v>462</v>
      </c>
      <c r="M61" s="18">
        <v>0</v>
      </c>
      <c r="N61" s="18">
        <v>462</v>
      </c>
      <c r="O61" s="13">
        <f t="shared" si="4"/>
        <v>1263</v>
      </c>
      <c r="P61" s="18">
        <v>0</v>
      </c>
      <c r="Q61" s="18">
        <v>1263</v>
      </c>
      <c r="R61" s="13">
        <f t="shared" si="5"/>
        <v>746</v>
      </c>
      <c r="S61" s="18">
        <v>0</v>
      </c>
      <c r="T61" s="18">
        <v>746</v>
      </c>
      <c r="U61" s="13">
        <f t="shared" si="6"/>
        <v>0</v>
      </c>
      <c r="V61" s="18">
        <v>0</v>
      </c>
      <c r="W61" s="18">
        <v>0</v>
      </c>
      <c r="X61" s="13">
        <f t="shared" si="7"/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f t="shared" si="8"/>
        <v>942</v>
      </c>
      <c r="AE61" s="18">
        <v>0</v>
      </c>
      <c r="AF61" s="18">
        <v>942</v>
      </c>
      <c r="AG61" s="13">
        <f t="shared" si="9"/>
        <v>58</v>
      </c>
      <c r="AH61" s="18">
        <v>0</v>
      </c>
      <c r="AI61" s="18">
        <v>58</v>
      </c>
      <c r="AJ61" s="13">
        <f t="shared" si="10"/>
        <v>595</v>
      </c>
      <c r="AK61" s="18">
        <v>0</v>
      </c>
      <c r="AL61" s="18">
        <v>595</v>
      </c>
      <c r="AM61" s="13">
        <f t="shared" si="11"/>
        <v>480</v>
      </c>
      <c r="AN61" s="18">
        <v>0</v>
      </c>
      <c r="AO61" s="18">
        <v>480</v>
      </c>
      <c r="AP61" s="13">
        <f t="shared" si="12"/>
        <v>0</v>
      </c>
      <c r="AQ61" s="18">
        <v>0</v>
      </c>
      <c r="AR61" s="18">
        <v>0</v>
      </c>
      <c r="AS61" s="13">
        <f t="shared" si="13"/>
        <v>116</v>
      </c>
      <c r="AT61" s="18">
        <v>0</v>
      </c>
      <c r="AU61" s="18">
        <v>116</v>
      </c>
      <c r="AV61" s="13">
        <f t="shared" si="14"/>
        <v>112</v>
      </c>
      <c r="AW61" s="18">
        <v>0</v>
      </c>
      <c r="AX61" s="18">
        <v>112</v>
      </c>
      <c r="AY61" s="13">
        <f t="shared" si="15"/>
        <v>0</v>
      </c>
      <c r="AZ61" s="18">
        <v>0</v>
      </c>
      <c r="BA61" s="18">
        <v>0</v>
      </c>
      <c r="BB61" s="15">
        <f t="shared" si="27"/>
        <v>0</v>
      </c>
      <c r="BC61" s="18">
        <v>0</v>
      </c>
      <c r="BD61" s="18"/>
      <c r="BE61" s="18"/>
      <c r="BF61" s="18">
        <v>0</v>
      </c>
      <c r="BG61" s="15">
        <f t="shared" si="28"/>
        <v>0</v>
      </c>
      <c r="BH61" s="18">
        <v>0</v>
      </c>
      <c r="BI61" s="18"/>
      <c r="BJ61" s="18">
        <v>0</v>
      </c>
      <c r="BK61" s="13">
        <f t="shared" si="16"/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f t="shared" si="17"/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f t="shared" si="18"/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f t="shared" si="19"/>
        <v>1280</v>
      </c>
      <c r="CG61" s="18">
        <v>0</v>
      </c>
      <c r="CH61" s="18">
        <v>1280</v>
      </c>
      <c r="CI61" s="13">
        <f t="shared" si="20"/>
        <v>0</v>
      </c>
      <c r="CJ61" s="18">
        <v>0</v>
      </c>
      <c r="CK61" s="18">
        <v>0</v>
      </c>
      <c r="CL61" s="13">
        <f t="shared" si="21"/>
        <v>1200</v>
      </c>
      <c r="CM61" s="18">
        <v>0</v>
      </c>
      <c r="CN61" s="18">
        <v>1200</v>
      </c>
      <c r="CO61" s="13">
        <f t="shared" si="22"/>
        <v>0</v>
      </c>
      <c r="CP61" s="18">
        <v>0</v>
      </c>
      <c r="CQ61" s="18">
        <v>0</v>
      </c>
      <c r="CR61" s="13">
        <f t="shared" si="23"/>
        <v>0</v>
      </c>
      <c r="CS61" s="18">
        <v>0</v>
      </c>
      <c r="CT61" s="18">
        <v>0</v>
      </c>
      <c r="CU61" s="18">
        <v>0</v>
      </c>
      <c r="CV61" s="20"/>
      <c r="CW61" s="17">
        <f t="shared" si="24"/>
        <v>11578</v>
      </c>
      <c r="CX61" s="13">
        <f t="shared" si="25"/>
        <v>0</v>
      </c>
      <c r="CY61" s="13">
        <f t="shared" si="26"/>
        <v>11578</v>
      </c>
    </row>
    <row r="62" spans="1:103" ht="47.25" x14ac:dyDescent="0.25">
      <c r="A62" s="12" t="s">
        <v>158</v>
      </c>
      <c r="B62" s="13">
        <f t="shared" si="0"/>
        <v>0</v>
      </c>
      <c r="C62" s="18"/>
      <c r="D62" s="18"/>
      <c r="E62" s="18"/>
      <c r="F62" s="13">
        <f t="shared" si="1"/>
        <v>0</v>
      </c>
      <c r="G62" s="18"/>
      <c r="H62" s="18"/>
      <c r="I62" s="13">
        <f t="shared" si="2"/>
        <v>0</v>
      </c>
      <c r="J62" s="18"/>
      <c r="K62" s="18"/>
      <c r="L62" s="13">
        <f t="shared" si="3"/>
        <v>0</v>
      </c>
      <c r="M62" s="18"/>
      <c r="N62" s="18"/>
      <c r="O62" s="13">
        <f t="shared" si="4"/>
        <v>0</v>
      </c>
      <c r="P62" s="18"/>
      <c r="Q62" s="18"/>
      <c r="R62" s="13">
        <f t="shared" si="5"/>
        <v>0</v>
      </c>
      <c r="S62" s="18"/>
      <c r="T62" s="18"/>
      <c r="U62" s="13">
        <f t="shared" si="6"/>
        <v>0</v>
      </c>
      <c r="V62" s="18"/>
      <c r="W62" s="18"/>
      <c r="X62" s="13">
        <f t="shared" si="7"/>
        <v>0</v>
      </c>
      <c r="Y62" s="18"/>
      <c r="Z62" s="18"/>
      <c r="AA62" s="18"/>
      <c r="AB62" s="18"/>
      <c r="AC62" s="18"/>
      <c r="AD62" s="13">
        <f t="shared" si="8"/>
        <v>0</v>
      </c>
      <c r="AE62" s="18"/>
      <c r="AF62" s="18"/>
      <c r="AG62" s="13">
        <f t="shared" si="9"/>
        <v>0</v>
      </c>
      <c r="AH62" s="18"/>
      <c r="AI62" s="18"/>
      <c r="AJ62" s="13">
        <f t="shared" si="10"/>
        <v>0</v>
      </c>
      <c r="AK62" s="18"/>
      <c r="AL62" s="18"/>
      <c r="AM62" s="13">
        <f t="shared" si="11"/>
        <v>0</v>
      </c>
      <c r="AN62" s="18"/>
      <c r="AO62" s="18"/>
      <c r="AP62" s="13">
        <f t="shared" si="12"/>
        <v>0</v>
      </c>
      <c r="AQ62" s="18"/>
      <c r="AR62" s="18"/>
      <c r="AS62" s="13">
        <f t="shared" si="13"/>
        <v>0</v>
      </c>
      <c r="AT62" s="18"/>
      <c r="AU62" s="18"/>
      <c r="AV62" s="13">
        <f t="shared" si="14"/>
        <v>0</v>
      </c>
      <c r="AW62" s="18"/>
      <c r="AX62" s="18"/>
      <c r="AY62" s="13">
        <f t="shared" si="15"/>
        <v>0</v>
      </c>
      <c r="AZ62" s="18"/>
      <c r="BA62" s="18"/>
      <c r="BB62" s="15">
        <f t="shared" si="27"/>
        <v>0</v>
      </c>
      <c r="BC62" s="18"/>
      <c r="BD62" s="18"/>
      <c r="BE62" s="18"/>
      <c r="BF62" s="18"/>
      <c r="BG62" s="15">
        <f t="shared" si="28"/>
        <v>0</v>
      </c>
      <c r="BH62" s="18"/>
      <c r="BI62" s="18"/>
      <c r="BJ62" s="18"/>
      <c r="BK62" s="13">
        <f t="shared" si="16"/>
        <v>0</v>
      </c>
      <c r="BL62" s="18"/>
      <c r="BM62" s="18"/>
      <c r="BN62" s="18"/>
      <c r="BO62" s="18"/>
      <c r="BP62" s="13">
        <f t="shared" si="17"/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20115</v>
      </c>
      <c r="CS62" s="18">
        <v>9580</v>
      </c>
      <c r="CT62" s="18">
        <v>10535</v>
      </c>
      <c r="CU62" s="18">
        <v>0</v>
      </c>
      <c r="CV62" s="20"/>
      <c r="CW62" s="17">
        <f t="shared" si="24"/>
        <v>20115</v>
      </c>
      <c r="CX62" s="13">
        <f t="shared" si="25"/>
        <v>9580</v>
      </c>
      <c r="CY62" s="13">
        <f t="shared" si="26"/>
        <v>10535</v>
      </c>
    </row>
    <row r="63" spans="1:103" ht="31.5" x14ac:dyDescent="0.25">
      <c r="A63" s="12" t="s">
        <v>159</v>
      </c>
      <c r="B63" s="13">
        <f t="shared" si="0"/>
        <v>0</v>
      </c>
      <c r="C63" s="18">
        <v>0</v>
      </c>
      <c r="D63" s="18"/>
      <c r="E63" s="18">
        <v>0</v>
      </c>
      <c r="F63" s="13">
        <f t="shared" si="1"/>
        <v>0</v>
      </c>
      <c r="G63" s="18">
        <v>0</v>
      </c>
      <c r="H63" s="18">
        <v>0</v>
      </c>
      <c r="I63" s="13">
        <f t="shared" si="2"/>
        <v>0</v>
      </c>
      <c r="J63" s="18">
        <v>0</v>
      </c>
      <c r="K63" s="18">
        <v>0</v>
      </c>
      <c r="L63" s="13">
        <f t="shared" si="3"/>
        <v>0</v>
      </c>
      <c r="M63" s="18">
        <v>0</v>
      </c>
      <c r="N63" s="18">
        <v>0</v>
      </c>
      <c r="O63" s="13">
        <f t="shared" si="4"/>
        <v>0</v>
      </c>
      <c r="P63" s="18">
        <v>0</v>
      </c>
      <c r="Q63" s="18">
        <v>0</v>
      </c>
      <c r="R63" s="13">
        <f t="shared" si="5"/>
        <v>0</v>
      </c>
      <c r="S63" s="18">
        <v>0</v>
      </c>
      <c r="T63" s="18">
        <v>0</v>
      </c>
      <c r="U63" s="13">
        <f t="shared" si="6"/>
        <v>0</v>
      </c>
      <c r="V63" s="18">
        <v>0</v>
      </c>
      <c r="W63" s="18">
        <v>0</v>
      </c>
      <c r="X63" s="13">
        <f t="shared" si="7"/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f t="shared" si="8"/>
        <v>0</v>
      </c>
      <c r="AE63" s="18">
        <v>0</v>
      </c>
      <c r="AF63" s="18">
        <v>0</v>
      </c>
      <c r="AG63" s="13">
        <f t="shared" si="9"/>
        <v>0</v>
      </c>
      <c r="AH63" s="18">
        <v>0</v>
      </c>
      <c r="AI63" s="18">
        <v>0</v>
      </c>
      <c r="AJ63" s="13">
        <f t="shared" si="10"/>
        <v>0</v>
      </c>
      <c r="AK63" s="18">
        <v>0</v>
      </c>
      <c r="AL63" s="18">
        <v>0</v>
      </c>
      <c r="AM63" s="13">
        <f t="shared" si="11"/>
        <v>0</v>
      </c>
      <c r="AN63" s="18">
        <v>0</v>
      </c>
      <c r="AO63" s="18">
        <v>0</v>
      </c>
      <c r="AP63" s="13">
        <f t="shared" si="12"/>
        <v>0</v>
      </c>
      <c r="AQ63" s="18">
        <v>0</v>
      </c>
      <c r="AR63" s="18">
        <v>0</v>
      </c>
      <c r="AS63" s="13">
        <f t="shared" si="13"/>
        <v>0</v>
      </c>
      <c r="AT63" s="18">
        <v>0</v>
      </c>
      <c r="AU63" s="18">
        <v>0</v>
      </c>
      <c r="AV63" s="13">
        <f t="shared" si="14"/>
        <v>0</v>
      </c>
      <c r="AW63" s="18">
        <v>0</v>
      </c>
      <c r="AX63" s="18">
        <v>0</v>
      </c>
      <c r="AY63" s="13">
        <f t="shared" si="15"/>
        <v>0</v>
      </c>
      <c r="AZ63" s="18">
        <v>0</v>
      </c>
      <c r="BA63" s="18">
        <v>0</v>
      </c>
      <c r="BB63" s="15">
        <f t="shared" si="27"/>
        <v>0</v>
      </c>
      <c r="BC63" s="18">
        <v>0</v>
      </c>
      <c r="BD63" s="18"/>
      <c r="BE63" s="18"/>
      <c r="BF63" s="18">
        <v>0</v>
      </c>
      <c r="BG63" s="15">
        <f t="shared" si="28"/>
        <v>0</v>
      </c>
      <c r="BH63" s="18">
        <v>0</v>
      </c>
      <c r="BI63" s="18"/>
      <c r="BJ63" s="18">
        <v>0</v>
      </c>
      <c r="BK63" s="13">
        <f t="shared" si="16"/>
        <v>0</v>
      </c>
      <c r="BL63" s="18"/>
      <c r="BM63" s="18"/>
      <c r="BN63" s="18"/>
      <c r="BO63" s="18">
        <v>0</v>
      </c>
      <c r="BP63" s="13">
        <f t="shared" si="17"/>
        <v>21854</v>
      </c>
      <c r="BQ63" s="19">
        <v>1028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f t="shared" si="18"/>
        <v>0</v>
      </c>
      <c r="BZ63" s="18"/>
      <c r="CA63" s="18"/>
      <c r="CB63" s="18"/>
      <c r="CC63" s="18"/>
      <c r="CD63" s="18"/>
      <c r="CE63" s="18"/>
      <c r="CF63" s="13">
        <f t="shared" si="19"/>
        <v>0</v>
      </c>
      <c r="CG63" s="18"/>
      <c r="CH63" s="18"/>
      <c r="CI63" s="13">
        <f t="shared" si="20"/>
        <v>0</v>
      </c>
      <c r="CJ63" s="18"/>
      <c r="CK63" s="18"/>
      <c r="CL63" s="13">
        <f t="shared" si="21"/>
        <v>0</v>
      </c>
      <c r="CM63" s="18"/>
      <c r="CN63" s="18"/>
      <c r="CO63" s="13">
        <f t="shared" si="22"/>
        <v>0</v>
      </c>
      <c r="CP63" s="18"/>
      <c r="CQ63" s="18"/>
      <c r="CR63" s="13">
        <f t="shared" si="23"/>
        <v>0</v>
      </c>
      <c r="CS63" s="18"/>
      <c r="CT63" s="18"/>
      <c r="CU63" s="18"/>
      <c r="CV63" s="20"/>
      <c r="CW63" s="17">
        <f t="shared" si="24"/>
        <v>21854</v>
      </c>
      <c r="CX63" s="13">
        <f t="shared" si="25"/>
        <v>21854</v>
      </c>
      <c r="CY63" s="13">
        <f t="shared" si="26"/>
        <v>0</v>
      </c>
    </row>
    <row r="64" spans="1:103" ht="47.25" x14ac:dyDescent="0.25">
      <c r="A64" s="12" t="s">
        <v>160</v>
      </c>
      <c r="B64" s="13">
        <f t="shared" si="0"/>
        <v>0</v>
      </c>
      <c r="C64" s="14"/>
      <c r="D64" s="14"/>
      <c r="E64" s="14"/>
      <c r="F64" s="13">
        <f t="shared" si="1"/>
        <v>0</v>
      </c>
      <c r="G64" s="14"/>
      <c r="H64" s="14"/>
      <c r="I64" s="13">
        <f t="shared" si="2"/>
        <v>0</v>
      </c>
      <c r="J64" s="14"/>
      <c r="K64" s="14"/>
      <c r="L64" s="13">
        <f t="shared" si="3"/>
        <v>0</v>
      </c>
      <c r="M64" s="14"/>
      <c r="N64" s="14"/>
      <c r="O64" s="13">
        <f t="shared" si="4"/>
        <v>0</v>
      </c>
      <c r="P64" s="14"/>
      <c r="Q64" s="14"/>
      <c r="R64" s="13">
        <f t="shared" si="5"/>
        <v>0</v>
      </c>
      <c r="S64" s="14"/>
      <c r="T64" s="14"/>
      <c r="U64" s="13">
        <f t="shared" si="6"/>
        <v>0</v>
      </c>
      <c r="V64" s="14"/>
      <c r="W64" s="14"/>
      <c r="X64" s="13">
        <f t="shared" si="7"/>
        <v>0</v>
      </c>
      <c r="Y64" s="14"/>
      <c r="Z64" s="14"/>
      <c r="AA64" s="14"/>
      <c r="AB64" s="14"/>
      <c r="AC64" s="14"/>
      <c r="AD64" s="13">
        <f t="shared" si="8"/>
        <v>0</v>
      </c>
      <c r="AE64" s="14"/>
      <c r="AF64" s="14"/>
      <c r="AG64" s="13">
        <f t="shared" si="9"/>
        <v>0</v>
      </c>
      <c r="AH64" s="14"/>
      <c r="AI64" s="14"/>
      <c r="AJ64" s="13">
        <f t="shared" si="10"/>
        <v>0</v>
      </c>
      <c r="AK64" s="14"/>
      <c r="AL64" s="14"/>
      <c r="AM64" s="13">
        <f t="shared" si="11"/>
        <v>0</v>
      </c>
      <c r="AN64" s="14"/>
      <c r="AO64" s="14"/>
      <c r="AP64" s="13">
        <f t="shared" si="12"/>
        <v>0</v>
      </c>
      <c r="AQ64" s="14"/>
      <c r="AR64" s="14"/>
      <c r="AS64" s="13">
        <f t="shared" si="13"/>
        <v>0</v>
      </c>
      <c r="AT64" s="14"/>
      <c r="AU64" s="14"/>
      <c r="AV64" s="13">
        <f t="shared" si="14"/>
        <v>0</v>
      </c>
      <c r="AW64" s="14"/>
      <c r="AX64" s="14"/>
      <c r="AY64" s="13">
        <f t="shared" si="15"/>
        <v>0</v>
      </c>
      <c r="AZ64" s="14"/>
      <c r="BA64" s="14"/>
      <c r="BB64" s="15">
        <f t="shared" si="27"/>
        <v>0</v>
      </c>
      <c r="BC64" s="14"/>
      <c r="BD64" s="14"/>
      <c r="BE64" s="14"/>
      <c r="BF64" s="14"/>
      <c r="BG64" s="15">
        <f t="shared" si="28"/>
        <v>0</v>
      </c>
      <c r="BH64" s="14"/>
      <c r="BI64" s="14"/>
      <c r="BJ64" s="14"/>
      <c r="BK64" s="13">
        <f t="shared" si="16"/>
        <v>0</v>
      </c>
      <c r="BL64" s="14"/>
      <c r="BM64" s="14"/>
      <c r="BN64" s="14"/>
      <c r="BO64" s="14"/>
      <c r="BP64" s="13">
        <f t="shared" si="17"/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f t="shared" si="18"/>
        <v>0</v>
      </c>
      <c r="BZ64" s="14"/>
      <c r="CA64" s="14"/>
      <c r="CB64" s="14"/>
      <c r="CC64" s="14"/>
      <c r="CD64" s="14"/>
      <c r="CE64" s="14"/>
      <c r="CF64" s="13">
        <f t="shared" si="19"/>
        <v>0</v>
      </c>
      <c r="CG64" s="14"/>
      <c r="CH64" s="14"/>
      <c r="CI64" s="13">
        <f t="shared" si="20"/>
        <v>0</v>
      </c>
      <c r="CJ64" s="14"/>
      <c r="CK64" s="14"/>
      <c r="CL64" s="13">
        <f t="shared" si="21"/>
        <v>0</v>
      </c>
      <c r="CM64" s="14"/>
      <c r="CN64" s="14"/>
      <c r="CO64" s="13">
        <f t="shared" si="22"/>
        <v>673</v>
      </c>
      <c r="CP64" s="14">
        <v>598</v>
      </c>
      <c r="CQ64" s="14">
        <v>75</v>
      </c>
      <c r="CR64" s="13">
        <f t="shared" si="23"/>
        <v>0</v>
      </c>
      <c r="CS64" s="14"/>
      <c r="CT64" s="14"/>
      <c r="CU64" s="14"/>
      <c r="CV64" s="16"/>
      <c r="CW64" s="17">
        <f t="shared" si="24"/>
        <v>673</v>
      </c>
      <c r="CX64" s="13">
        <f t="shared" si="25"/>
        <v>598</v>
      </c>
      <c r="CY64" s="13">
        <f t="shared" si="26"/>
        <v>75</v>
      </c>
    </row>
    <row r="65" spans="1:103" ht="47.25" x14ac:dyDescent="0.25">
      <c r="A65" s="12" t="s">
        <v>161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5">
        <f t="shared" si="27"/>
        <v>0</v>
      </c>
      <c r="BC65" s="18"/>
      <c r="BD65" s="18"/>
      <c r="BE65" s="18"/>
      <c r="BF65" s="18"/>
      <c r="BG65" s="15">
        <f t="shared" si="28"/>
        <v>0</v>
      </c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169</v>
      </c>
      <c r="CP65" s="18">
        <v>85</v>
      </c>
      <c r="CQ65" s="18">
        <v>84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169</v>
      </c>
      <c r="CX65" s="13">
        <f t="shared" si="25"/>
        <v>85</v>
      </c>
      <c r="CY65" s="13">
        <f t="shared" si="26"/>
        <v>84</v>
      </c>
    </row>
    <row r="66" spans="1:103" ht="47.25" x14ac:dyDescent="0.25">
      <c r="A66" s="12" t="s">
        <v>162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/>
      <c r="H66" s="18"/>
      <c r="I66" s="13">
        <f t="shared" si="2"/>
        <v>0</v>
      </c>
      <c r="J66" s="18"/>
      <c r="K66" s="18"/>
      <c r="L66" s="13">
        <f t="shared" si="3"/>
        <v>0</v>
      </c>
      <c r="M66" s="18"/>
      <c r="N66" s="18"/>
      <c r="O66" s="13">
        <f t="shared" si="4"/>
        <v>0</v>
      </c>
      <c r="P66" s="18"/>
      <c r="Q66" s="18"/>
      <c r="R66" s="13">
        <f t="shared" si="5"/>
        <v>0</v>
      </c>
      <c r="S66" s="18"/>
      <c r="T66" s="18"/>
      <c r="U66" s="13">
        <f t="shared" si="6"/>
        <v>0</v>
      </c>
      <c r="V66" s="18"/>
      <c r="W66" s="18"/>
      <c r="X66" s="13">
        <f t="shared" si="7"/>
        <v>0</v>
      </c>
      <c r="Y66" s="18"/>
      <c r="Z66" s="18"/>
      <c r="AA66" s="18"/>
      <c r="AB66" s="18"/>
      <c r="AC66" s="18"/>
      <c r="AD66" s="13">
        <f t="shared" si="8"/>
        <v>0</v>
      </c>
      <c r="AE66" s="18"/>
      <c r="AF66" s="18"/>
      <c r="AG66" s="13">
        <f t="shared" si="9"/>
        <v>0</v>
      </c>
      <c r="AH66" s="18"/>
      <c r="AI66" s="18"/>
      <c r="AJ66" s="13">
        <f t="shared" si="10"/>
        <v>0</v>
      </c>
      <c r="AK66" s="18"/>
      <c r="AL66" s="18"/>
      <c r="AM66" s="13">
        <f t="shared" si="11"/>
        <v>0</v>
      </c>
      <c r="AN66" s="18"/>
      <c r="AO66" s="18"/>
      <c r="AP66" s="13">
        <f t="shared" si="12"/>
        <v>0</v>
      </c>
      <c r="AQ66" s="18"/>
      <c r="AR66" s="18"/>
      <c r="AS66" s="13">
        <f t="shared" si="13"/>
        <v>0</v>
      </c>
      <c r="AT66" s="18"/>
      <c r="AU66" s="18"/>
      <c r="AV66" s="13">
        <f t="shared" si="14"/>
        <v>0</v>
      </c>
      <c r="AW66" s="18"/>
      <c r="AX66" s="18"/>
      <c r="AY66" s="13">
        <f t="shared" si="15"/>
        <v>0</v>
      </c>
      <c r="AZ66" s="18"/>
      <c r="BA66" s="18"/>
      <c r="BB66" s="15">
        <f t="shared" si="27"/>
        <v>0</v>
      </c>
      <c r="BC66" s="18"/>
      <c r="BD66" s="18"/>
      <c r="BE66" s="18"/>
      <c r="BF66" s="18"/>
      <c r="BG66" s="15">
        <f t="shared" si="28"/>
        <v>0</v>
      </c>
      <c r="BH66" s="18"/>
      <c r="BI66" s="18"/>
      <c r="BJ66" s="18"/>
      <c r="BK66" s="13">
        <f t="shared" si="16"/>
        <v>0</v>
      </c>
      <c r="BL66" s="18"/>
      <c r="BM66" s="18"/>
      <c r="BN66" s="18"/>
      <c r="BO66" s="18"/>
      <c r="BP66" s="13">
        <f t="shared" si="17"/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f t="shared" si="18"/>
        <v>0</v>
      </c>
      <c r="BZ66" s="18"/>
      <c r="CA66" s="18"/>
      <c r="CB66" s="18"/>
      <c r="CC66" s="18"/>
      <c r="CD66" s="18"/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154</v>
      </c>
      <c r="CP66" s="18">
        <v>154</v>
      </c>
      <c r="CQ66" s="18">
        <v>0</v>
      </c>
      <c r="CR66" s="13">
        <f t="shared" si="23"/>
        <v>0</v>
      </c>
      <c r="CS66" s="18"/>
      <c r="CT66" s="18"/>
      <c r="CU66" s="18"/>
      <c r="CV66" s="20"/>
      <c r="CW66" s="17">
        <f t="shared" si="24"/>
        <v>154</v>
      </c>
      <c r="CX66" s="13">
        <f t="shared" si="25"/>
        <v>154</v>
      </c>
      <c r="CY66" s="13">
        <f t="shared" si="26"/>
        <v>0</v>
      </c>
    </row>
    <row r="67" spans="1:103" ht="35.25" customHeight="1" x14ac:dyDescent="0.25">
      <c r="A67" s="12" t="s">
        <v>163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>
        <v>0</v>
      </c>
      <c r="H67" s="18">
        <v>0</v>
      </c>
      <c r="I67" s="13">
        <f t="shared" si="2"/>
        <v>0</v>
      </c>
      <c r="J67" s="18">
        <v>0</v>
      </c>
      <c r="K67" s="18">
        <v>0</v>
      </c>
      <c r="L67" s="13">
        <f t="shared" si="3"/>
        <v>0</v>
      </c>
      <c r="M67" s="18">
        <v>0</v>
      </c>
      <c r="N67" s="18">
        <v>0</v>
      </c>
      <c r="O67" s="13">
        <f t="shared" si="4"/>
        <v>0</v>
      </c>
      <c r="P67" s="18">
        <v>0</v>
      </c>
      <c r="Q67" s="18">
        <v>0</v>
      </c>
      <c r="R67" s="13">
        <f t="shared" si="5"/>
        <v>0</v>
      </c>
      <c r="S67" s="18">
        <v>0</v>
      </c>
      <c r="T67" s="18">
        <v>0</v>
      </c>
      <c r="U67" s="13">
        <f t="shared" si="6"/>
        <v>0</v>
      </c>
      <c r="V67" s="18">
        <v>0</v>
      </c>
      <c r="W67" s="18">
        <v>0</v>
      </c>
      <c r="X67" s="13">
        <f t="shared" si="7"/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f t="shared" si="8"/>
        <v>0</v>
      </c>
      <c r="AE67" s="18">
        <v>0</v>
      </c>
      <c r="AF67" s="18">
        <v>0</v>
      </c>
      <c r="AG67" s="13">
        <f t="shared" si="9"/>
        <v>0</v>
      </c>
      <c r="AH67" s="18">
        <v>0</v>
      </c>
      <c r="AI67" s="18">
        <v>0</v>
      </c>
      <c r="AJ67" s="13">
        <f t="shared" si="10"/>
        <v>0</v>
      </c>
      <c r="AK67" s="18">
        <v>0</v>
      </c>
      <c r="AL67" s="18">
        <v>0</v>
      </c>
      <c r="AM67" s="13">
        <f t="shared" si="11"/>
        <v>0</v>
      </c>
      <c r="AN67" s="18">
        <v>0</v>
      </c>
      <c r="AO67" s="18">
        <v>0</v>
      </c>
      <c r="AP67" s="13">
        <f t="shared" si="12"/>
        <v>0</v>
      </c>
      <c r="AQ67" s="18">
        <v>0</v>
      </c>
      <c r="AR67" s="18">
        <v>0</v>
      </c>
      <c r="AS67" s="13">
        <f t="shared" si="13"/>
        <v>0</v>
      </c>
      <c r="AT67" s="18">
        <v>0</v>
      </c>
      <c r="AU67" s="18">
        <v>0</v>
      </c>
      <c r="AV67" s="13">
        <f t="shared" si="14"/>
        <v>0</v>
      </c>
      <c r="AW67" s="18">
        <v>0</v>
      </c>
      <c r="AX67" s="18">
        <v>0</v>
      </c>
      <c r="AY67" s="13">
        <f t="shared" si="15"/>
        <v>0</v>
      </c>
      <c r="AZ67" s="18">
        <v>0</v>
      </c>
      <c r="BA67" s="18">
        <v>0</v>
      </c>
      <c r="BB67" s="15">
        <f t="shared" si="27"/>
        <v>0</v>
      </c>
      <c r="BC67" s="18">
        <v>0</v>
      </c>
      <c r="BD67" s="18"/>
      <c r="BE67" s="18"/>
      <c r="BF67" s="18">
        <v>0</v>
      </c>
      <c r="BG67" s="15">
        <f t="shared" si="28"/>
        <v>0</v>
      </c>
      <c r="BH67" s="18">
        <v>0</v>
      </c>
      <c r="BI67" s="18"/>
      <c r="BJ67" s="18">
        <v>0</v>
      </c>
      <c r="BK67" s="13">
        <f t="shared" si="16"/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f t="shared" si="17"/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f t="shared" si="18"/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0</v>
      </c>
      <c r="CM67" s="18"/>
      <c r="CN67" s="18"/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7692</v>
      </c>
      <c r="CX67" s="13">
        <f t="shared" si="25"/>
        <v>6186</v>
      </c>
      <c r="CY67" s="13">
        <f t="shared" si="26"/>
        <v>1506</v>
      </c>
    </row>
    <row r="68" spans="1:103" ht="31.5" x14ac:dyDescent="0.25">
      <c r="A68" s="12" t="s">
        <v>164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/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5">
        <f t="shared" si="27"/>
        <v>0</v>
      </c>
      <c r="BC68" s="18"/>
      <c r="BD68" s="18"/>
      <c r="BE68" s="18"/>
      <c r="BF68" s="18"/>
      <c r="BG68" s="15">
        <f t="shared" si="28"/>
        <v>0</v>
      </c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80</v>
      </c>
      <c r="CM68" s="18">
        <v>0</v>
      </c>
      <c r="CN68" s="18">
        <v>80</v>
      </c>
      <c r="CO68" s="13">
        <f t="shared" si="22"/>
        <v>0</v>
      </c>
      <c r="CP68" s="18"/>
      <c r="CQ68" s="18"/>
      <c r="CR68" s="13">
        <f t="shared" si="23"/>
        <v>0</v>
      </c>
      <c r="CS68" s="18"/>
      <c r="CT68" s="18"/>
      <c r="CU68" s="18"/>
      <c r="CV68" s="20"/>
      <c r="CW68" s="17">
        <f t="shared" si="24"/>
        <v>80</v>
      </c>
      <c r="CX68" s="13">
        <f t="shared" si="25"/>
        <v>0</v>
      </c>
      <c r="CY68" s="13">
        <f t="shared" si="26"/>
        <v>80</v>
      </c>
    </row>
    <row r="69" spans="1:103" ht="47.25" x14ac:dyDescent="0.25">
      <c r="A69" s="12" t="s">
        <v>165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0</v>
      </c>
      <c r="J69" s="18"/>
      <c r="K69" s="18"/>
      <c r="L69" s="13">
        <f t="shared" si="3"/>
        <v>0</v>
      </c>
      <c r="M69" s="18"/>
      <c r="N69" s="18"/>
      <c r="O69" s="13">
        <f t="shared" si="4"/>
        <v>0</v>
      </c>
      <c r="P69" s="18"/>
      <c r="Q69" s="18"/>
      <c r="R69" s="13">
        <f t="shared" si="5"/>
        <v>0</v>
      </c>
      <c r="S69" s="18"/>
      <c r="T69" s="18"/>
      <c r="U69" s="13">
        <f t="shared" si="6"/>
        <v>0</v>
      </c>
      <c r="V69" s="18"/>
      <c r="W69" s="18"/>
      <c r="X69" s="13">
        <f t="shared" si="7"/>
        <v>0</v>
      </c>
      <c r="Y69" s="18"/>
      <c r="Z69" s="18"/>
      <c r="AA69" s="18"/>
      <c r="AB69" s="18">
        <v>1495</v>
      </c>
      <c r="AC69" s="18"/>
      <c r="AD69" s="13">
        <f t="shared" si="8"/>
        <v>0</v>
      </c>
      <c r="AE69" s="18"/>
      <c r="AF69" s="18"/>
      <c r="AG69" s="13">
        <f t="shared" si="9"/>
        <v>0</v>
      </c>
      <c r="AH69" s="18"/>
      <c r="AI69" s="18"/>
      <c r="AJ69" s="13">
        <f t="shared" si="10"/>
        <v>0</v>
      </c>
      <c r="AK69" s="18"/>
      <c r="AL69" s="18"/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5">
        <f t="shared" si="27"/>
        <v>0</v>
      </c>
      <c r="BC69" s="18"/>
      <c r="BD69" s="18"/>
      <c r="BE69" s="18"/>
      <c r="BF69" s="18"/>
      <c r="BG69" s="15">
        <f t="shared" si="28"/>
        <v>0</v>
      </c>
      <c r="BH69" s="18"/>
      <c r="BI69" s="18"/>
      <c r="BJ69" s="18"/>
      <c r="BK69" s="13">
        <f t="shared" si="16"/>
        <v>0</v>
      </c>
      <c r="BL69" s="18"/>
      <c r="BM69" s="18"/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0</v>
      </c>
      <c r="CG69" s="18"/>
      <c r="CH69" s="18"/>
      <c r="CI69" s="13">
        <f t="shared" si="20"/>
        <v>0</v>
      </c>
      <c r="CJ69" s="18"/>
      <c r="CK69" s="18"/>
      <c r="CL69" s="13">
        <f t="shared" si="21"/>
        <v>760</v>
      </c>
      <c r="CM69" s="18">
        <v>760</v>
      </c>
      <c r="CN69" s="18">
        <v>0</v>
      </c>
      <c r="CO69" s="13">
        <f t="shared" si="22"/>
        <v>0</v>
      </c>
      <c r="CP69" s="18">
        <v>0</v>
      </c>
      <c r="CQ69" s="18">
        <v>0</v>
      </c>
      <c r="CR69" s="13">
        <f t="shared" si="23"/>
        <v>0</v>
      </c>
      <c r="CS69" s="18">
        <v>0</v>
      </c>
      <c r="CT69" s="18">
        <v>0</v>
      </c>
      <c r="CU69" s="18">
        <v>2684</v>
      </c>
      <c r="CV69" s="20"/>
      <c r="CW69" s="17">
        <f t="shared" si="24"/>
        <v>4939</v>
      </c>
      <c r="CX69" s="13">
        <f t="shared" si="25"/>
        <v>4939</v>
      </c>
      <c r="CY69" s="13">
        <f t="shared" si="26"/>
        <v>0</v>
      </c>
    </row>
    <row r="70" spans="1:103" ht="78.75" x14ac:dyDescent="0.25">
      <c r="A70" s="12" t="s">
        <v>166</v>
      </c>
      <c r="B70" s="13">
        <f t="shared" si="0"/>
        <v>0</v>
      </c>
      <c r="C70" s="18"/>
      <c r="D70" s="18"/>
      <c r="E70" s="18"/>
      <c r="F70" s="13">
        <f t="shared" si="1"/>
        <v>0</v>
      </c>
      <c r="G70" s="18"/>
      <c r="H70" s="18"/>
      <c r="I70" s="13">
        <f t="shared" si="2"/>
        <v>70</v>
      </c>
      <c r="J70" s="18">
        <v>0</v>
      </c>
      <c r="K70" s="18">
        <v>70</v>
      </c>
      <c r="L70" s="13">
        <f t="shared" si="3"/>
        <v>150</v>
      </c>
      <c r="M70" s="18">
        <v>0</v>
      </c>
      <c r="N70" s="18">
        <v>150</v>
      </c>
      <c r="O70" s="13">
        <f t="shared" si="4"/>
        <v>252</v>
      </c>
      <c r="P70" s="18">
        <v>0</v>
      </c>
      <c r="Q70" s="18">
        <v>252</v>
      </c>
      <c r="R70" s="13">
        <f t="shared" si="5"/>
        <v>200</v>
      </c>
      <c r="S70" s="18">
        <v>0</v>
      </c>
      <c r="T70" s="18">
        <v>200</v>
      </c>
      <c r="U70" s="13">
        <f t="shared" si="6"/>
        <v>0</v>
      </c>
      <c r="V70" s="18">
        <v>0</v>
      </c>
      <c r="W70" s="18">
        <v>0</v>
      </c>
      <c r="X70" s="13">
        <f t="shared" si="7"/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f t="shared" si="8"/>
        <v>70</v>
      </c>
      <c r="AE70" s="18">
        <v>0</v>
      </c>
      <c r="AF70" s="18">
        <v>70</v>
      </c>
      <c r="AG70" s="13">
        <f t="shared" si="9"/>
        <v>0</v>
      </c>
      <c r="AH70" s="18"/>
      <c r="AI70" s="18"/>
      <c r="AJ70" s="13">
        <f t="shared" si="10"/>
        <v>332</v>
      </c>
      <c r="AK70" s="18">
        <v>82</v>
      </c>
      <c r="AL70" s="18">
        <v>250</v>
      </c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5">
        <f t="shared" si="27"/>
        <v>0</v>
      </c>
      <c r="BC70" s="18"/>
      <c r="BD70" s="18"/>
      <c r="BE70" s="18"/>
      <c r="BF70" s="18"/>
      <c r="BG70" s="15">
        <f t="shared" si="28"/>
        <v>0</v>
      </c>
      <c r="BH70" s="18"/>
      <c r="BI70" s="18"/>
      <c r="BJ70" s="18"/>
      <c r="BK70" s="13">
        <f t="shared" si="16"/>
        <v>850</v>
      </c>
      <c r="BL70" s="18">
        <v>50</v>
      </c>
      <c r="BM70" s="18">
        <v>800</v>
      </c>
      <c r="BN70" s="18"/>
      <c r="BO70" s="18"/>
      <c r="BP70" s="13">
        <f t="shared" si="17"/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f t="shared" si="18"/>
        <v>0</v>
      </c>
      <c r="BZ70" s="18"/>
      <c r="CA70" s="18"/>
      <c r="CB70" s="18"/>
      <c r="CC70" s="18"/>
      <c r="CD70" s="18"/>
      <c r="CE70" s="18"/>
      <c r="CF70" s="13">
        <f t="shared" si="19"/>
        <v>40</v>
      </c>
      <c r="CG70" s="18">
        <v>0</v>
      </c>
      <c r="CH70" s="18">
        <v>40</v>
      </c>
      <c r="CI70" s="13">
        <f t="shared" si="20"/>
        <v>0</v>
      </c>
      <c r="CJ70" s="18">
        <v>0</v>
      </c>
      <c r="CK70" s="18">
        <v>0</v>
      </c>
      <c r="CL70" s="13">
        <f t="shared" si="21"/>
        <v>10</v>
      </c>
      <c r="CM70" s="18">
        <v>0</v>
      </c>
      <c r="CN70" s="18">
        <v>10</v>
      </c>
      <c r="CO70" s="13">
        <f t="shared" si="22"/>
        <v>0</v>
      </c>
      <c r="CP70" s="18">
        <v>0</v>
      </c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2144</v>
      </c>
      <c r="CX70" s="13">
        <f t="shared" si="25"/>
        <v>202</v>
      </c>
      <c r="CY70" s="13">
        <f t="shared" si="26"/>
        <v>1942</v>
      </c>
    </row>
    <row r="71" spans="1:103" ht="31.5" x14ac:dyDescent="0.25">
      <c r="A71" s="12" t="s">
        <v>167</v>
      </c>
      <c r="B71" s="13">
        <f>C71+E71</f>
        <v>1060</v>
      </c>
      <c r="C71" s="18">
        <v>1060</v>
      </c>
      <c r="D71" s="18">
        <v>60</v>
      </c>
      <c r="E71" s="18"/>
      <c r="F71" s="13">
        <f t="shared" si="1"/>
        <v>150</v>
      </c>
      <c r="G71" s="18">
        <v>150</v>
      </c>
      <c r="H71" s="18"/>
      <c r="I71" s="13">
        <f t="shared" si="2"/>
        <v>220</v>
      </c>
      <c r="J71" s="18">
        <v>220</v>
      </c>
      <c r="K71" s="18"/>
      <c r="L71" s="13">
        <f t="shared" si="3"/>
        <v>0</v>
      </c>
      <c r="M71" s="18"/>
      <c r="N71" s="18"/>
      <c r="O71" s="13">
        <f t="shared" si="4"/>
        <v>300</v>
      </c>
      <c r="P71" s="18">
        <v>300</v>
      </c>
      <c r="Q71" s="18"/>
      <c r="R71" s="13">
        <f t="shared" si="5"/>
        <v>0</v>
      </c>
      <c r="S71" s="18"/>
      <c r="T71" s="18"/>
      <c r="U71" s="13">
        <f t="shared" si="6"/>
        <v>0</v>
      </c>
      <c r="V71" s="18"/>
      <c r="W71" s="18"/>
      <c r="X71" s="13">
        <f t="shared" si="7"/>
        <v>0</v>
      </c>
      <c r="Y71" s="18"/>
      <c r="Z71" s="18"/>
      <c r="AA71" s="18"/>
      <c r="AB71" s="18">
        <v>1300</v>
      </c>
      <c r="AC71" s="18"/>
      <c r="AD71" s="13">
        <f t="shared" si="8"/>
        <v>180</v>
      </c>
      <c r="AE71" s="18">
        <v>180</v>
      </c>
      <c r="AF71" s="18"/>
      <c r="AG71" s="13">
        <f t="shared" si="9"/>
        <v>0</v>
      </c>
      <c r="AH71" s="18"/>
      <c r="AI71" s="18"/>
      <c r="AJ71" s="13">
        <f t="shared" si="10"/>
        <v>120</v>
      </c>
      <c r="AK71" s="18">
        <v>120</v>
      </c>
      <c r="AL71" s="18"/>
      <c r="AM71" s="13">
        <f t="shared" si="11"/>
        <v>0</v>
      </c>
      <c r="AN71" s="18"/>
      <c r="AO71" s="18"/>
      <c r="AP71" s="13">
        <f t="shared" si="12"/>
        <v>0</v>
      </c>
      <c r="AQ71" s="18"/>
      <c r="AR71" s="18"/>
      <c r="AS71" s="13">
        <f t="shared" si="13"/>
        <v>0</v>
      </c>
      <c r="AT71" s="18"/>
      <c r="AU71" s="18"/>
      <c r="AV71" s="13">
        <f t="shared" si="14"/>
        <v>0</v>
      </c>
      <c r="AW71" s="18"/>
      <c r="AX71" s="18"/>
      <c r="AY71" s="13">
        <f t="shared" si="15"/>
        <v>0</v>
      </c>
      <c r="AZ71" s="18"/>
      <c r="BA71" s="18"/>
      <c r="BB71" s="15">
        <f t="shared" si="27"/>
        <v>220</v>
      </c>
      <c r="BC71" s="18">
        <v>220</v>
      </c>
      <c r="BD71" s="18">
        <v>40</v>
      </c>
      <c r="BE71" s="18"/>
      <c r="BF71" s="18"/>
      <c r="BG71" s="15">
        <f t="shared" si="28"/>
        <v>0</v>
      </c>
      <c r="BH71" s="18"/>
      <c r="BI71" s="18"/>
      <c r="BJ71" s="18"/>
      <c r="BK71" s="13">
        <f t="shared" si="16"/>
        <v>1200</v>
      </c>
      <c r="BL71" s="18">
        <v>1200</v>
      </c>
      <c r="BM71" s="18"/>
      <c r="BN71" s="18"/>
      <c r="BO71" s="18"/>
      <c r="BP71" s="13">
        <f t="shared" si="17"/>
        <v>150</v>
      </c>
      <c r="BQ71" s="19">
        <f>150-150</f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f t="shared" si="18"/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f t="shared" si="19"/>
        <v>150</v>
      </c>
      <c r="CG71" s="18">
        <v>150</v>
      </c>
      <c r="CH71" s="18"/>
      <c r="CI71" s="13">
        <f t="shared" si="20"/>
        <v>110</v>
      </c>
      <c r="CJ71" s="18"/>
      <c r="CK71" s="18">
        <v>110</v>
      </c>
      <c r="CL71" s="13">
        <f t="shared" si="21"/>
        <v>1070</v>
      </c>
      <c r="CM71" s="18">
        <v>1070</v>
      </c>
      <c r="CN71" s="18"/>
      <c r="CO71" s="13">
        <f t="shared" si="22"/>
        <v>0</v>
      </c>
      <c r="CP71" s="18"/>
      <c r="CQ71" s="18"/>
      <c r="CR71" s="13">
        <f t="shared" si="23"/>
        <v>0</v>
      </c>
      <c r="CS71" s="18"/>
      <c r="CT71" s="18"/>
      <c r="CU71" s="18"/>
      <c r="CV71" s="20"/>
      <c r="CW71" s="17">
        <f t="shared" si="24"/>
        <v>6530</v>
      </c>
      <c r="CX71" s="13">
        <f t="shared" si="25"/>
        <v>6420</v>
      </c>
      <c r="CY71" s="13">
        <f t="shared" si="26"/>
        <v>110</v>
      </c>
    </row>
    <row r="72" spans="1:103" ht="31.5" x14ac:dyDescent="0.25">
      <c r="A72" s="24" t="s">
        <v>172</v>
      </c>
      <c r="B72" s="25">
        <f>C72+E72</f>
        <v>30712</v>
      </c>
      <c r="C72" s="25">
        <f>SUM(C9:C71)</f>
        <v>29363</v>
      </c>
      <c r="D72" s="25">
        <f>SUM(D9:D71)</f>
        <v>3897</v>
      </c>
      <c r="E72" s="25">
        <f>SUM(E9:E71)</f>
        <v>1349</v>
      </c>
      <c r="F72" s="25">
        <f t="shared" si="1"/>
        <v>2497</v>
      </c>
      <c r="G72" s="25">
        <f>SUM(G9:G71)</f>
        <v>2118</v>
      </c>
      <c r="H72" s="25">
        <f>SUM(H9:H71)</f>
        <v>379</v>
      </c>
      <c r="I72" s="25">
        <f t="shared" si="2"/>
        <v>4824</v>
      </c>
      <c r="J72" s="25">
        <f>SUM(J9:J71)</f>
        <v>3428</v>
      </c>
      <c r="K72" s="25">
        <f>SUM(K9:K71)</f>
        <v>1396</v>
      </c>
      <c r="L72" s="25">
        <f t="shared" si="3"/>
        <v>5533</v>
      </c>
      <c r="M72" s="25">
        <f>SUM(M9:M71)</f>
        <v>4772</v>
      </c>
      <c r="N72" s="25">
        <f>SUM(N9:N71)</f>
        <v>761</v>
      </c>
      <c r="O72" s="25">
        <f t="shared" si="4"/>
        <v>7144</v>
      </c>
      <c r="P72" s="25">
        <f>SUM(P9:P71)</f>
        <v>5571</v>
      </c>
      <c r="Q72" s="25">
        <f>SUM(Q9:Q71)</f>
        <v>1573</v>
      </c>
      <c r="R72" s="25">
        <f t="shared" si="5"/>
        <v>2852</v>
      </c>
      <c r="S72" s="25">
        <f>SUM(S9:S71)</f>
        <v>1660</v>
      </c>
      <c r="T72" s="25">
        <f>SUM(T9:T71)</f>
        <v>1192</v>
      </c>
      <c r="U72" s="25">
        <f t="shared" si="6"/>
        <v>0</v>
      </c>
      <c r="V72" s="25">
        <f>SUM(V9:V71)</f>
        <v>0</v>
      </c>
      <c r="W72" s="25">
        <f>SUM(W9:W71)</f>
        <v>0</v>
      </c>
      <c r="X72" s="25">
        <f t="shared" si="7"/>
        <v>0</v>
      </c>
      <c r="Y72" s="25">
        <f>SUM(Y9:Y71)</f>
        <v>0</v>
      </c>
      <c r="Z72" s="25">
        <f>SUM(Z9:Z71)</f>
        <v>0</v>
      </c>
      <c r="AA72" s="25">
        <f>SUM(AA9:AA71)</f>
        <v>10764</v>
      </c>
      <c r="AB72" s="25">
        <f>SUM(AB9:AB71)</f>
        <v>48362</v>
      </c>
      <c r="AC72" s="25">
        <f>SUM(AC9:AC71)</f>
        <v>5205</v>
      </c>
      <c r="AD72" s="25">
        <f t="shared" si="8"/>
        <v>14204</v>
      </c>
      <c r="AE72" s="25">
        <f>SUM(AE9:AE71)</f>
        <v>11852</v>
      </c>
      <c r="AF72" s="25">
        <f>SUM(AF9:AF71)</f>
        <v>2352</v>
      </c>
      <c r="AG72" s="25">
        <f t="shared" si="9"/>
        <v>3650</v>
      </c>
      <c r="AH72" s="25">
        <f>SUM(AH9:AH71)</f>
        <v>3592</v>
      </c>
      <c r="AI72" s="25">
        <f>SUM(AI9:AI71)</f>
        <v>58</v>
      </c>
      <c r="AJ72" s="25">
        <f t="shared" si="10"/>
        <v>13437</v>
      </c>
      <c r="AK72" s="25">
        <f>SUM(AK9:AK71)</f>
        <v>12211</v>
      </c>
      <c r="AL72" s="25">
        <f>SUM(AL9:AL71)</f>
        <v>1226</v>
      </c>
      <c r="AM72" s="25">
        <f t="shared" si="11"/>
        <v>10031</v>
      </c>
      <c r="AN72" s="25">
        <f>SUM(AN9:AN71)</f>
        <v>8736</v>
      </c>
      <c r="AO72" s="25">
        <f>SUM(AO9:AO71)</f>
        <v>1295</v>
      </c>
      <c r="AP72" s="25">
        <f t="shared" si="12"/>
        <v>800</v>
      </c>
      <c r="AQ72" s="25">
        <f>SUM(AQ9:AQ71)</f>
        <v>675</v>
      </c>
      <c r="AR72" s="25">
        <f>SUM(AR9:AR71)</f>
        <v>125</v>
      </c>
      <c r="AS72" s="25">
        <f t="shared" si="13"/>
        <v>1656</v>
      </c>
      <c r="AT72" s="25">
        <f>SUM(AT9:AT71)</f>
        <v>1540</v>
      </c>
      <c r="AU72" s="25">
        <f>SUM(AU9:AU71)</f>
        <v>116</v>
      </c>
      <c r="AV72" s="25">
        <f t="shared" si="14"/>
        <v>1972</v>
      </c>
      <c r="AW72" s="25">
        <f>SUM(AW9:AW71)</f>
        <v>1860</v>
      </c>
      <c r="AX72" s="25">
        <f>SUM(AX9:AX71)</f>
        <v>112</v>
      </c>
      <c r="AY72" s="25">
        <f t="shared" si="15"/>
        <v>2207</v>
      </c>
      <c r="AZ72" s="25">
        <f t="shared" ref="AZ72:BJ72" si="29">SUM(AZ9:AZ71)</f>
        <v>2207</v>
      </c>
      <c r="BA72" s="25">
        <f t="shared" si="29"/>
        <v>0</v>
      </c>
      <c r="BB72" s="25">
        <f t="shared" si="29"/>
        <v>3841</v>
      </c>
      <c r="BC72" s="25">
        <f t="shared" si="29"/>
        <v>3805</v>
      </c>
      <c r="BD72" s="25">
        <f t="shared" si="29"/>
        <v>920</v>
      </c>
      <c r="BE72" s="25">
        <f t="shared" si="29"/>
        <v>220</v>
      </c>
      <c r="BF72" s="25">
        <f t="shared" si="29"/>
        <v>36</v>
      </c>
      <c r="BG72" s="25">
        <f t="shared" si="29"/>
        <v>6606</v>
      </c>
      <c r="BH72" s="25">
        <f t="shared" si="29"/>
        <v>6565</v>
      </c>
      <c r="BI72" s="25">
        <f t="shared" si="29"/>
        <v>925</v>
      </c>
      <c r="BJ72" s="25">
        <f t="shared" si="29"/>
        <v>41</v>
      </c>
      <c r="BK72" s="25">
        <f t="shared" si="16"/>
        <v>47419</v>
      </c>
      <c r="BL72" s="25">
        <f>SUM(BL9:BL71)</f>
        <v>38515</v>
      </c>
      <c r="BM72" s="25">
        <f>SUM(BM9:BM71)</f>
        <v>3746</v>
      </c>
      <c r="BN72" s="25">
        <f>SUM(BN9:BN71)</f>
        <v>5158</v>
      </c>
      <c r="BO72" s="25">
        <f>SUM(BO9:BO71)</f>
        <v>0</v>
      </c>
      <c r="BP72" s="25">
        <f t="shared" si="17"/>
        <v>22184</v>
      </c>
      <c r="BQ72" s="25">
        <f t="shared" ref="BQ72:BX72" si="30">SUM(BQ9:BQ71)</f>
        <v>1028</v>
      </c>
      <c r="BR72" s="25">
        <f t="shared" si="30"/>
        <v>80</v>
      </c>
      <c r="BS72" s="25">
        <f t="shared" si="30"/>
        <v>6977</v>
      </c>
      <c r="BT72" s="25">
        <f t="shared" si="30"/>
        <v>0</v>
      </c>
      <c r="BU72" s="25">
        <f t="shared" si="30"/>
        <v>1614</v>
      </c>
      <c r="BV72" s="25">
        <f t="shared" si="30"/>
        <v>0</v>
      </c>
      <c r="BW72" s="25">
        <f t="shared" si="30"/>
        <v>12415</v>
      </c>
      <c r="BX72" s="25">
        <f t="shared" si="30"/>
        <v>70</v>
      </c>
      <c r="BY72" s="25">
        <f t="shared" si="18"/>
        <v>54923</v>
      </c>
      <c r="BZ72" s="25">
        <f t="shared" ref="BZ72:CE72" si="31">SUM(BZ9:BZ71)</f>
        <v>25158</v>
      </c>
      <c r="CA72" s="25">
        <f t="shared" si="31"/>
        <v>1119</v>
      </c>
      <c r="CB72" s="25">
        <f t="shared" si="31"/>
        <v>4763</v>
      </c>
      <c r="CC72" s="25">
        <f t="shared" si="31"/>
        <v>9689</v>
      </c>
      <c r="CD72" s="25">
        <f t="shared" si="31"/>
        <v>14194</v>
      </c>
      <c r="CE72" s="25">
        <f t="shared" si="31"/>
        <v>12</v>
      </c>
      <c r="CF72" s="25">
        <f t="shared" si="19"/>
        <v>6984</v>
      </c>
      <c r="CG72" s="25">
        <f>SUM(CG9:CG71)</f>
        <v>5423</v>
      </c>
      <c r="CH72" s="25">
        <f>SUM(CH9:CH71)</f>
        <v>1561</v>
      </c>
      <c r="CI72" s="25">
        <f t="shared" si="20"/>
        <v>5504</v>
      </c>
      <c r="CJ72" s="25">
        <f>SUM(CJ9:CJ71)</f>
        <v>5294</v>
      </c>
      <c r="CK72" s="25">
        <f>SUM(CK9:CK71)</f>
        <v>210</v>
      </c>
      <c r="CL72" s="25">
        <f t="shared" si="21"/>
        <v>28894</v>
      </c>
      <c r="CM72" s="25">
        <f>SUM(CM9:CM71)</f>
        <v>24795</v>
      </c>
      <c r="CN72" s="25">
        <f>SUM(CN9:CN71)</f>
        <v>4099</v>
      </c>
      <c r="CO72" s="25">
        <f t="shared" si="22"/>
        <v>996</v>
      </c>
      <c r="CP72" s="25">
        <f>SUM(CP9:CP71)</f>
        <v>837</v>
      </c>
      <c r="CQ72" s="25">
        <f>SUM(CQ9:CQ71)</f>
        <v>159</v>
      </c>
      <c r="CR72" s="25">
        <f t="shared" si="23"/>
        <v>38254</v>
      </c>
      <c r="CS72" s="25">
        <f t="shared" ref="CS72:CY72" si="32">SUM(CS9:CS71)</f>
        <v>15931</v>
      </c>
      <c r="CT72" s="25">
        <f t="shared" si="32"/>
        <v>22323</v>
      </c>
      <c r="CU72" s="26">
        <f t="shared" si="32"/>
        <v>3884</v>
      </c>
      <c r="CV72" s="26">
        <f t="shared" si="32"/>
        <v>1000</v>
      </c>
      <c r="CW72" s="27">
        <f t="shared" si="32"/>
        <v>386351</v>
      </c>
      <c r="CX72" s="25">
        <f t="shared" si="32"/>
        <v>325004</v>
      </c>
      <c r="CY72" s="25">
        <f t="shared" si="32"/>
        <v>61347</v>
      </c>
    </row>
  </sheetData>
  <autoFilter ref="A8:CY72"/>
  <mergeCells count="106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O5:CQ6"/>
    <mergeCell ref="CR5:CT6"/>
    <mergeCell ref="B6:B8"/>
    <mergeCell ref="C6:E6"/>
    <mergeCell ref="BB6:BB8"/>
    <mergeCell ref="BC6:BF6"/>
    <mergeCell ref="BG6:BG8"/>
    <mergeCell ref="BH6:BJ6"/>
    <mergeCell ref="BP5:BX6"/>
    <mergeCell ref="BY5:CD6"/>
    <mergeCell ref="CE5:CE8"/>
    <mergeCell ref="BQ7:BR7"/>
    <mergeCell ref="BS7:BT7"/>
    <mergeCell ref="BU7:BV7"/>
    <mergeCell ref="BW7:BX7"/>
    <mergeCell ref="AS5:AU6"/>
    <mergeCell ref="AV5:AX6"/>
    <mergeCell ref="AY5:BA6"/>
    <mergeCell ref="BB5:BF5"/>
    <mergeCell ref="L7:L8"/>
    <mergeCell ref="M7:N7"/>
    <mergeCell ref="AS7:AS8"/>
    <mergeCell ref="AT7:AU7"/>
    <mergeCell ref="U7:U8"/>
    <mergeCell ref="V7:W7"/>
    <mergeCell ref="X7:X8"/>
    <mergeCell ref="Y7:Z7"/>
    <mergeCell ref="AD7:AD8"/>
    <mergeCell ref="AE7:AF7"/>
    <mergeCell ref="BH7:BI7"/>
    <mergeCell ref="BJ7:BJ8"/>
    <mergeCell ref="BK7:BK8"/>
    <mergeCell ref="BL7:BM7"/>
    <mergeCell ref="BN7:BO7"/>
    <mergeCell ref="BP7:BP8"/>
    <mergeCell ref="AV7:AV8"/>
    <mergeCell ref="AW7:AX7"/>
    <mergeCell ref="AY7:AY8"/>
    <mergeCell ref="AZ7:BA7"/>
    <mergeCell ref="BC7:BE7"/>
    <mergeCell ref="BF7:BF8"/>
    <mergeCell ref="CW7:CW8"/>
    <mergeCell ref="CX7:CY7"/>
    <mergeCell ref="CL7:CL8"/>
    <mergeCell ref="CM7:CN7"/>
    <mergeCell ref="CO7:CO8"/>
    <mergeCell ref="CP7:CQ7"/>
    <mergeCell ref="CR7:CR8"/>
    <mergeCell ref="CS7:CT7"/>
    <mergeCell ref="BY7:BY8"/>
    <mergeCell ref="BZ7:CD7"/>
    <mergeCell ref="CF7:CF8"/>
    <mergeCell ref="CG7:CH7"/>
    <mergeCell ref="CI7:CI8"/>
    <mergeCell ref="CJ7:CK7"/>
    <mergeCell ref="CU5:CU8"/>
    <mergeCell ref="CV5:CV8"/>
    <mergeCell ref="CF5:CH6"/>
    <mergeCell ref="CI5:CK6"/>
    <mergeCell ref="CL5:CN6"/>
  </mergeCells>
  <pageMargins left="0" right="0" top="0" bottom="0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zoomScale="78" zoomScaleNormal="78" workbookViewId="0">
      <pane xSplit="1" ySplit="8" topLeftCell="CQ66" activePane="bottomRight" state="frozenSplit"/>
      <selection pane="topRight" activeCell="D1" sqref="D1"/>
      <selection pane="bottomLeft" activeCell="A6" sqref="A6"/>
      <selection pane="bottomRight" activeCell="BW63" sqref="BW63"/>
    </sheetView>
  </sheetViews>
  <sheetFormatPr defaultRowHeight="15" x14ac:dyDescent="0.25"/>
  <cols>
    <col min="1" max="1" width="62.28515625" style="21" customWidth="1"/>
    <col min="2" max="2" width="16.85546875" style="21" customWidth="1"/>
    <col min="3" max="3" width="11.42578125" style="21" customWidth="1"/>
    <col min="4" max="4" width="16.140625" style="21" customWidth="1"/>
    <col min="5" max="5" width="10.42578125" style="21" customWidth="1"/>
    <col min="6" max="13" width="9.140625" style="21" customWidth="1"/>
    <col min="14" max="14" width="6.85546875" style="21" customWidth="1"/>
    <col min="15" max="15" width="7.5703125" style="21" customWidth="1"/>
    <col min="16" max="16" width="6.5703125" style="21" customWidth="1"/>
    <col min="17" max="18" width="8" style="21" customWidth="1"/>
    <col min="19" max="19" width="7.7109375" style="21" customWidth="1"/>
    <col min="20" max="20" width="7.42578125" style="21" customWidth="1"/>
    <col min="21" max="21" width="7.140625" style="21" customWidth="1"/>
    <col min="22" max="53" width="9.140625" style="21" customWidth="1"/>
    <col min="54" max="54" width="13.140625" style="21" customWidth="1"/>
    <col min="55" max="55" width="12.5703125" style="21" customWidth="1"/>
    <col min="56" max="56" width="15" style="21" customWidth="1"/>
    <col min="57" max="57" width="16.5703125" style="21" customWidth="1"/>
    <col min="58" max="58" width="14" style="21" customWidth="1"/>
    <col min="59" max="59" width="9.140625" style="21" customWidth="1"/>
    <col min="60" max="60" width="11.42578125" style="21" customWidth="1"/>
    <col min="61" max="61" width="15.85546875" style="21" customWidth="1"/>
    <col min="62" max="62" width="12.140625" style="21" customWidth="1"/>
    <col min="63" max="64" width="9.140625" style="21" customWidth="1"/>
    <col min="65" max="65" width="7.7109375" style="21" customWidth="1"/>
    <col min="66" max="70" width="9.140625" style="21" customWidth="1"/>
    <col min="71" max="71" width="7.7109375" style="21" customWidth="1"/>
    <col min="72" max="75" width="9.140625" style="21" customWidth="1"/>
    <col min="76" max="76" width="20" style="21" customWidth="1"/>
    <col min="77" max="83" width="9.140625" style="21" customWidth="1"/>
    <col min="84" max="84" width="7.5703125" style="21" customWidth="1"/>
    <col min="85" max="85" width="7.85546875" style="21" customWidth="1"/>
    <col min="86" max="92" width="9.140625" style="21" customWidth="1"/>
    <col min="93" max="93" width="6.85546875" style="21" customWidth="1"/>
    <col min="94" max="94" width="6.140625" style="21" customWidth="1"/>
    <col min="95" max="95" width="5.85546875" style="21" customWidth="1"/>
    <col min="96" max="100" width="9.140625" style="21" customWidth="1"/>
    <col min="101" max="101" width="11.5703125" style="21" customWidth="1"/>
    <col min="102" max="102" width="11.140625" style="21" customWidth="1"/>
    <col min="103" max="103" width="9.5703125" style="21" bestFit="1" customWidth="1"/>
    <col min="104" max="124" width="9.140625" style="21" customWidth="1"/>
    <col min="125" max="16384" width="9.140625" style="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78" t="s">
        <v>0</v>
      </c>
      <c r="B4" s="81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1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93"/>
      <c r="BA4" s="81" t="s">
        <v>1</v>
      </c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93"/>
      <c r="BP4" s="81" t="s">
        <v>1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 t="s">
        <v>1</v>
      </c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96"/>
      <c r="CW4" s="112" t="s">
        <v>2</v>
      </c>
      <c r="CX4" s="84"/>
      <c r="CY4" s="85"/>
    </row>
    <row r="5" spans="1:103" s="5" customFormat="1" ht="69" customHeight="1" x14ac:dyDescent="0.25">
      <c r="A5" s="79"/>
      <c r="B5" s="81" t="s">
        <v>3</v>
      </c>
      <c r="C5" s="82"/>
      <c r="D5" s="82"/>
      <c r="E5" s="93"/>
      <c r="F5" s="83" t="s">
        <v>4</v>
      </c>
      <c r="G5" s="84"/>
      <c r="H5" s="85"/>
      <c r="I5" s="83" t="s">
        <v>5</v>
      </c>
      <c r="J5" s="84"/>
      <c r="K5" s="85"/>
      <c r="L5" s="83" t="s">
        <v>6</v>
      </c>
      <c r="M5" s="84"/>
      <c r="N5" s="85"/>
      <c r="O5" s="83" t="s">
        <v>7</v>
      </c>
      <c r="P5" s="84"/>
      <c r="Q5" s="85"/>
      <c r="R5" s="83" t="s">
        <v>8</v>
      </c>
      <c r="S5" s="84"/>
      <c r="T5" s="85"/>
      <c r="U5" s="83" t="s">
        <v>9</v>
      </c>
      <c r="V5" s="84"/>
      <c r="W5" s="85"/>
      <c r="X5" s="83" t="s">
        <v>10</v>
      </c>
      <c r="Y5" s="84"/>
      <c r="Z5" s="85"/>
      <c r="AA5" s="89" t="s">
        <v>11</v>
      </c>
      <c r="AB5" s="89" t="s">
        <v>12</v>
      </c>
      <c r="AC5" s="89" t="s">
        <v>13</v>
      </c>
      <c r="AD5" s="83" t="s">
        <v>14</v>
      </c>
      <c r="AE5" s="84"/>
      <c r="AF5" s="85"/>
      <c r="AG5" s="83" t="s">
        <v>15</v>
      </c>
      <c r="AH5" s="84"/>
      <c r="AI5" s="85"/>
      <c r="AJ5" s="83" t="s">
        <v>16</v>
      </c>
      <c r="AK5" s="84"/>
      <c r="AL5" s="85"/>
      <c r="AM5" s="83" t="s">
        <v>17</v>
      </c>
      <c r="AN5" s="84"/>
      <c r="AO5" s="85"/>
      <c r="AP5" s="83" t="s">
        <v>18</v>
      </c>
      <c r="AQ5" s="84"/>
      <c r="AR5" s="85"/>
      <c r="AS5" s="83" t="s">
        <v>19</v>
      </c>
      <c r="AT5" s="84"/>
      <c r="AU5" s="85"/>
      <c r="AV5" s="83" t="s">
        <v>20</v>
      </c>
      <c r="AW5" s="84"/>
      <c r="AX5" s="85"/>
      <c r="AY5" s="83" t="s">
        <v>21</v>
      </c>
      <c r="AZ5" s="84"/>
      <c r="BA5" s="85"/>
      <c r="BB5" s="81" t="s">
        <v>22</v>
      </c>
      <c r="BC5" s="82"/>
      <c r="BD5" s="82"/>
      <c r="BE5" s="82"/>
      <c r="BF5" s="93"/>
      <c r="BG5" s="81" t="s">
        <v>23</v>
      </c>
      <c r="BH5" s="82"/>
      <c r="BI5" s="82"/>
      <c r="BJ5" s="93"/>
      <c r="BK5" s="83" t="s">
        <v>24</v>
      </c>
      <c r="BL5" s="84"/>
      <c r="BM5" s="84"/>
      <c r="BN5" s="84"/>
      <c r="BO5" s="85"/>
      <c r="BP5" s="83" t="s">
        <v>25</v>
      </c>
      <c r="BQ5" s="84"/>
      <c r="BR5" s="84"/>
      <c r="BS5" s="84"/>
      <c r="BT5" s="84"/>
      <c r="BU5" s="84"/>
      <c r="BV5" s="84"/>
      <c r="BW5" s="84"/>
      <c r="BX5" s="85"/>
      <c r="BY5" s="83" t="s">
        <v>26</v>
      </c>
      <c r="BZ5" s="84"/>
      <c r="CA5" s="84"/>
      <c r="CB5" s="84"/>
      <c r="CC5" s="84"/>
      <c r="CD5" s="85"/>
      <c r="CE5" s="100" t="s">
        <v>27</v>
      </c>
      <c r="CF5" s="83" t="s">
        <v>28</v>
      </c>
      <c r="CG5" s="84"/>
      <c r="CH5" s="85"/>
      <c r="CI5" s="83" t="s">
        <v>29</v>
      </c>
      <c r="CJ5" s="84"/>
      <c r="CK5" s="85"/>
      <c r="CL5" s="83" t="s">
        <v>30</v>
      </c>
      <c r="CM5" s="84"/>
      <c r="CN5" s="85"/>
      <c r="CO5" s="83" t="s">
        <v>31</v>
      </c>
      <c r="CP5" s="84"/>
      <c r="CQ5" s="85"/>
      <c r="CR5" s="83" t="s">
        <v>32</v>
      </c>
      <c r="CS5" s="84"/>
      <c r="CT5" s="85"/>
      <c r="CU5" s="89" t="s">
        <v>33</v>
      </c>
      <c r="CV5" s="108" t="s">
        <v>169</v>
      </c>
      <c r="CW5" s="113"/>
      <c r="CX5" s="114"/>
      <c r="CY5" s="115"/>
    </row>
    <row r="6" spans="1:103" s="5" customFormat="1" ht="21.75" customHeight="1" x14ac:dyDescent="0.25">
      <c r="A6" s="79"/>
      <c r="B6" s="89" t="s">
        <v>34</v>
      </c>
      <c r="C6" s="81" t="s">
        <v>35</v>
      </c>
      <c r="D6" s="82"/>
      <c r="E6" s="93"/>
      <c r="F6" s="86"/>
      <c r="G6" s="87"/>
      <c r="H6" s="88"/>
      <c r="I6" s="86"/>
      <c r="J6" s="87"/>
      <c r="K6" s="88"/>
      <c r="L6" s="86"/>
      <c r="M6" s="87"/>
      <c r="N6" s="88"/>
      <c r="O6" s="86"/>
      <c r="P6" s="87"/>
      <c r="Q6" s="88"/>
      <c r="R6" s="86"/>
      <c r="S6" s="87"/>
      <c r="T6" s="88"/>
      <c r="U6" s="86"/>
      <c r="V6" s="87"/>
      <c r="W6" s="88"/>
      <c r="X6" s="86"/>
      <c r="Y6" s="87"/>
      <c r="Z6" s="88"/>
      <c r="AA6" s="90"/>
      <c r="AB6" s="90"/>
      <c r="AC6" s="90"/>
      <c r="AD6" s="86"/>
      <c r="AE6" s="87"/>
      <c r="AF6" s="88"/>
      <c r="AG6" s="86"/>
      <c r="AH6" s="87"/>
      <c r="AI6" s="88"/>
      <c r="AJ6" s="86"/>
      <c r="AK6" s="87"/>
      <c r="AL6" s="88"/>
      <c r="AM6" s="86"/>
      <c r="AN6" s="87"/>
      <c r="AO6" s="88"/>
      <c r="AP6" s="86"/>
      <c r="AQ6" s="87"/>
      <c r="AR6" s="88"/>
      <c r="AS6" s="86"/>
      <c r="AT6" s="87"/>
      <c r="AU6" s="88"/>
      <c r="AV6" s="86"/>
      <c r="AW6" s="87"/>
      <c r="AX6" s="88"/>
      <c r="AY6" s="86"/>
      <c r="AZ6" s="87"/>
      <c r="BA6" s="88"/>
      <c r="BB6" s="89" t="s">
        <v>34</v>
      </c>
      <c r="BC6" s="81" t="s">
        <v>35</v>
      </c>
      <c r="BD6" s="82"/>
      <c r="BE6" s="82"/>
      <c r="BF6" s="93"/>
      <c r="BG6" s="89" t="s">
        <v>34</v>
      </c>
      <c r="BH6" s="81" t="s">
        <v>35</v>
      </c>
      <c r="BI6" s="82"/>
      <c r="BJ6" s="93"/>
      <c r="BK6" s="86"/>
      <c r="BL6" s="87"/>
      <c r="BM6" s="87"/>
      <c r="BN6" s="87"/>
      <c r="BO6" s="88"/>
      <c r="BP6" s="86"/>
      <c r="BQ6" s="87"/>
      <c r="BR6" s="87"/>
      <c r="BS6" s="87"/>
      <c r="BT6" s="87"/>
      <c r="BU6" s="87"/>
      <c r="BV6" s="87"/>
      <c r="BW6" s="87"/>
      <c r="BX6" s="88"/>
      <c r="BY6" s="86"/>
      <c r="BZ6" s="87"/>
      <c r="CA6" s="87"/>
      <c r="CB6" s="87"/>
      <c r="CC6" s="87"/>
      <c r="CD6" s="88"/>
      <c r="CE6" s="101"/>
      <c r="CF6" s="86"/>
      <c r="CG6" s="87"/>
      <c r="CH6" s="88"/>
      <c r="CI6" s="86"/>
      <c r="CJ6" s="87"/>
      <c r="CK6" s="88"/>
      <c r="CL6" s="86"/>
      <c r="CM6" s="87"/>
      <c r="CN6" s="88"/>
      <c r="CO6" s="86"/>
      <c r="CP6" s="87"/>
      <c r="CQ6" s="88"/>
      <c r="CR6" s="86"/>
      <c r="CS6" s="87"/>
      <c r="CT6" s="88"/>
      <c r="CU6" s="90"/>
      <c r="CV6" s="109"/>
      <c r="CW6" s="116"/>
      <c r="CX6" s="87"/>
      <c r="CY6" s="88"/>
    </row>
    <row r="7" spans="1:103" s="5" customFormat="1" ht="80.25" customHeight="1" x14ac:dyDescent="0.25">
      <c r="A7" s="79"/>
      <c r="B7" s="90"/>
      <c r="C7" s="81" t="s">
        <v>36</v>
      </c>
      <c r="D7" s="93"/>
      <c r="E7" s="94" t="s">
        <v>37</v>
      </c>
      <c r="F7" s="89" t="s">
        <v>34</v>
      </c>
      <c r="G7" s="81" t="s">
        <v>35</v>
      </c>
      <c r="H7" s="93"/>
      <c r="I7" s="89" t="s">
        <v>34</v>
      </c>
      <c r="J7" s="81" t="s">
        <v>35</v>
      </c>
      <c r="K7" s="93"/>
      <c r="L7" s="89" t="s">
        <v>34</v>
      </c>
      <c r="M7" s="81" t="s">
        <v>35</v>
      </c>
      <c r="N7" s="93"/>
      <c r="O7" s="89" t="s">
        <v>34</v>
      </c>
      <c r="P7" s="81" t="s">
        <v>35</v>
      </c>
      <c r="Q7" s="93"/>
      <c r="R7" s="89" t="s">
        <v>34</v>
      </c>
      <c r="S7" s="81" t="s">
        <v>35</v>
      </c>
      <c r="T7" s="93"/>
      <c r="U7" s="89" t="s">
        <v>34</v>
      </c>
      <c r="V7" s="81" t="s">
        <v>35</v>
      </c>
      <c r="W7" s="93"/>
      <c r="X7" s="89" t="s">
        <v>34</v>
      </c>
      <c r="Y7" s="81" t="s">
        <v>35</v>
      </c>
      <c r="Z7" s="93"/>
      <c r="AA7" s="90"/>
      <c r="AB7" s="90"/>
      <c r="AC7" s="90"/>
      <c r="AD7" s="89" t="s">
        <v>34</v>
      </c>
      <c r="AE7" s="81" t="s">
        <v>35</v>
      </c>
      <c r="AF7" s="93"/>
      <c r="AG7" s="89" t="s">
        <v>34</v>
      </c>
      <c r="AH7" s="81" t="s">
        <v>35</v>
      </c>
      <c r="AI7" s="93"/>
      <c r="AJ7" s="89" t="s">
        <v>34</v>
      </c>
      <c r="AK7" s="81" t="s">
        <v>35</v>
      </c>
      <c r="AL7" s="93"/>
      <c r="AM7" s="89" t="s">
        <v>34</v>
      </c>
      <c r="AN7" s="81" t="s">
        <v>35</v>
      </c>
      <c r="AO7" s="93"/>
      <c r="AP7" s="89" t="s">
        <v>34</v>
      </c>
      <c r="AQ7" s="81" t="s">
        <v>35</v>
      </c>
      <c r="AR7" s="93"/>
      <c r="AS7" s="89" t="s">
        <v>34</v>
      </c>
      <c r="AT7" s="81" t="s">
        <v>35</v>
      </c>
      <c r="AU7" s="93"/>
      <c r="AV7" s="89" t="s">
        <v>34</v>
      </c>
      <c r="AW7" s="81" t="s">
        <v>35</v>
      </c>
      <c r="AX7" s="93"/>
      <c r="AY7" s="89" t="s">
        <v>34</v>
      </c>
      <c r="AZ7" s="81" t="s">
        <v>35</v>
      </c>
      <c r="BA7" s="93"/>
      <c r="BB7" s="90"/>
      <c r="BC7" s="81" t="s">
        <v>38</v>
      </c>
      <c r="BD7" s="82"/>
      <c r="BE7" s="93"/>
      <c r="BF7" s="94" t="s">
        <v>39</v>
      </c>
      <c r="BG7" s="90"/>
      <c r="BH7" s="81" t="s">
        <v>40</v>
      </c>
      <c r="BI7" s="93"/>
      <c r="BJ7" s="94" t="s">
        <v>41</v>
      </c>
      <c r="BK7" s="89" t="s">
        <v>34</v>
      </c>
      <c r="BL7" s="81" t="s">
        <v>42</v>
      </c>
      <c r="BM7" s="93"/>
      <c r="BN7" s="81" t="s">
        <v>43</v>
      </c>
      <c r="BO7" s="93"/>
      <c r="BP7" s="89" t="s">
        <v>34</v>
      </c>
      <c r="BQ7" s="81" t="s">
        <v>44</v>
      </c>
      <c r="BR7" s="93"/>
      <c r="BS7" s="81" t="s">
        <v>45</v>
      </c>
      <c r="BT7" s="93"/>
      <c r="BU7" s="81" t="s">
        <v>46</v>
      </c>
      <c r="BV7" s="93"/>
      <c r="BW7" s="81" t="s">
        <v>47</v>
      </c>
      <c r="BX7" s="93"/>
      <c r="BY7" s="89" t="s">
        <v>34</v>
      </c>
      <c r="BZ7" s="81" t="s">
        <v>35</v>
      </c>
      <c r="CA7" s="82"/>
      <c r="CB7" s="82"/>
      <c r="CC7" s="82"/>
      <c r="CD7" s="93"/>
      <c r="CE7" s="101"/>
      <c r="CF7" s="89" t="s">
        <v>34</v>
      </c>
      <c r="CG7" s="81" t="s">
        <v>35</v>
      </c>
      <c r="CH7" s="93"/>
      <c r="CI7" s="89" t="s">
        <v>34</v>
      </c>
      <c r="CJ7" s="81" t="s">
        <v>35</v>
      </c>
      <c r="CK7" s="93"/>
      <c r="CL7" s="89" t="s">
        <v>34</v>
      </c>
      <c r="CM7" s="81" t="s">
        <v>35</v>
      </c>
      <c r="CN7" s="93"/>
      <c r="CO7" s="89" t="s">
        <v>34</v>
      </c>
      <c r="CP7" s="81" t="s">
        <v>35</v>
      </c>
      <c r="CQ7" s="93"/>
      <c r="CR7" s="89" t="s">
        <v>34</v>
      </c>
      <c r="CS7" s="81" t="s">
        <v>35</v>
      </c>
      <c r="CT7" s="93"/>
      <c r="CU7" s="90"/>
      <c r="CV7" s="109"/>
      <c r="CW7" s="117" t="s">
        <v>34</v>
      </c>
      <c r="CX7" s="81" t="s">
        <v>35</v>
      </c>
      <c r="CY7" s="93"/>
    </row>
    <row r="8" spans="1:103" s="5" customFormat="1" ht="135" customHeight="1" x14ac:dyDescent="0.25">
      <c r="A8" s="80"/>
      <c r="B8" s="91"/>
      <c r="C8" s="66" t="s">
        <v>48</v>
      </c>
      <c r="D8" s="61" t="s">
        <v>49</v>
      </c>
      <c r="E8" s="95"/>
      <c r="F8" s="91"/>
      <c r="G8" s="64" t="s">
        <v>50</v>
      </c>
      <c r="H8" s="64" t="s">
        <v>51</v>
      </c>
      <c r="I8" s="91"/>
      <c r="J8" s="64" t="s">
        <v>52</v>
      </c>
      <c r="K8" s="64" t="s">
        <v>53</v>
      </c>
      <c r="L8" s="91"/>
      <c r="M8" s="64" t="s">
        <v>54</v>
      </c>
      <c r="N8" s="64" t="s">
        <v>55</v>
      </c>
      <c r="O8" s="91"/>
      <c r="P8" s="62" t="s">
        <v>56</v>
      </c>
      <c r="Q8" s="62" t="s">
        <v>57</v>
      </c>
      <c r="R8" s="91"/>
      <c r="S8" s="65" t="s">
        <v>58</v>
      </c>
      <c r="T8" s="65" t="s">
        <v>59</v>
      </c>
      <c r="U8" s="91"/>
      <c r="V8" s="65" t="s">
        <v>60</v>
      </c>
      <c r="W8" s="65" t="s">
        <v>61</v>
      </c>
      <c r="X8" s="91"/>
      <c r="Y8" s="65" t="s">
        <v>62</v>
      </c>
      <c r="Z8" s="65" t="s">
        <v>63</v>
      </c>
      <c r="AA8" s="91"/>
      <c r="AB8" s="91"/>
      <c r="AC8" s="91"/>
      <c r="AD8" s="91"/>
      <c r="AE8" s="62" t="s">
        <v>64</v>
      </c>
      <c r="AF8" s="62" t="s">
        <v>65</v>
      </c>
      <c r="AG8" s="91"/>
      <c r="AH8" s="62" t="s">
        <v>66</v>
      </c>
      <c r="AI8" s="62" t="s">
        <v>67</v>
      </c>
      <c r="AJ8" s="91"/>
      <c r="AK8" s="62" t="s">
        <v>68</v>
      </c>
      <c r="AL8" s="62" t="s">
        <v>69</v>
      </c>
      <c r="AM8" s="91"/>
      <c r="AN8" s="62" t="s">
        <v>70</v>
      </c>
      <c r="AO8" s="62" t="s">
        <v>71</v>
      </c>
      <c r="AP8" s="91"/>
      <c r="AQ8" s="62" t="s">
        <v>72</v>
      </c>
      <c r="AR8" s="62" t="s">
        <v>73</v>
      </c>
      <c r="AS8" s="91"/>
      <c r="AT8" s="62" t="s">
        <v>74</v>
      </c>
      <c r="AU8" s="62" t="s">
        <v>75</v>
      </c>
      <c r="AV8" s="91"/>
      <c r="AW8" s="62" t="s">
        <v>76</v>
      </c>
      <c r="AX8" s="62" t="s">
        <v>77</v>
      </c>
      <c r="AY8" s="91"/>
      <c r="AZ8" s="62" t="s">
        <v>78</v>
      </c>
      <c r="BA8" s="62" t="s">
        <v>79</v>
      </c>
      <c r="BB8" s="91"/>
      <c r="BC8" s="66" t="s">
        <v>48</v>
      </c>
      <c r="BD8" s="61" t="s">
        <v>49</v>
      </c>
      <c r="BE8" s="61" t="s">
        <v>171</v>
      </c>
      <c r="BF8" s="95"/>
      <c r="BG8" s="91"/>
      <c r="BH8" s="66" t="s">
        <v>48</v>
      </c>
      <c r="BI8" s="63" t="s">
        <v>80</v>
      </c>
      <c r="BJ8" s="95"/>
      <c r="BK8" s="91"/>
      <c r="BL8" s="62" t="s">
        <v>81</v>
      </c>
      <c r="BM8" s="62" t="s">
        <v>82</v>
      </c>
      <c r="BN8" s="62" t="s">
        <v>81</v>
      </c>
      <c r="BO8" s="62" t="s">
        <v>82</v>
      </c>
      <c r="BP8" s="91"/>
      <c r="BQ8" s="62" t="s">
        <v>83</v>
      </c>
      <c r="BR8" s="62" t="s">
        <v>84</v>
      </c>
      <c r="BS8" s="62" t="s">
        <v>85</v>
      </c>
      <c r="BT8" s="62" t="s">
        <v>86</v>
      </c>
      <c r="BU8" s="62" t="s">
        <v>87</v>
      </c>
      <c r="BV8" s="62" t="s">
        <v>88</v>
      </c>
      <c r="BW8" s="62" t="s">
        <v>87</v>
      </c>
      <c r="BX8" s="62" t="s">
        <v>88</v>
      </c>
      <c r="BY8" s="91"/>
      <c r="BZ8" s="67" t="s">
        <v>89</v>
      </c>
      <c r="CA8" s="68" t="s">
        <v>90</v>
      </c>
      <c r="CB8" s="61" t="s">
        <v>91</v>
      </c>
      <c r="CC8" s="61" t="s">
        <v>92</v>
      </c>
      <c r="CD8" s="61" t="s">
        <v>93</v>
      </c>
      <c r="CE8" s="102"/>
      <c r="CF8" s="91"/>
      <c r="CG8" s="62" t="s">
        <v>94</v>
      </c>
      <c r="CH8" s="62" t="s">
        <v>95</v>
      </c>
      <c r="CI8" s="91"/>
      <c r="CJ8" s="62" t="s">
        <v>96</v>
      </c>
      <c r="CK8" s="62" t="s">
        <v>97</v>
      </c>
      <c r="CL8" s="91"/>
      <c r="CM8" s="11" t="s">
        <v>98</v>
      </c>
      <c r="CN8" s="11" t="s">
        <v>99</v>
      </c>
      <c r="CO8" s="91"/>
      <c r="CP8" s="62" t="s">
        <v>100</v>
      </c>
      <c r="CQ8" s="62" t="s">
        <v>101</v>
      </c>
      <c r="CR8" s="91"/>
      <c r="CS8" s="62" t="s">
        <v>102</v>
      </c>
      <c r="CT8" s="62" t="s">
        <v>103</v>
      </c>
      <c r="CU8" s="91"/>
      <c r="CV8" s="119"/>
      <c r="CW8" s="118"/>
      <c r="CX8" s="62" t="s">
        <v>104</v>
      </c>
      <c r="CY8" s="62" t="s">
        <v>105</v>
      </c>
    </row>
    <row r="9" spans="1:103" s="1" customFormat="1" ht="47.25" x14ac:dyDescent="0.25">
      <c r="A9" s="12" t="s">
        <v>106</v>
      </c>
      <c r="B9" s="13">
        <f t="shared" ref="B9:B40" si="0">C9+E9</f>
        <v>0</v>
      </c>
      <c r="C9" s="14">
        <v>0</v>
      </c>
      <c r="D9" s="14"/>
      <c r="E9" s="14">
        <v>0</v>
      </c>
      <c r="F9" s="13">
        <f t="shared" ref="F9:F40" si="1">G9+H9</f>
        <v>0</v>
      </c>
      <c r="G9" s="14">
        <v>0</v>
      </c>
      <c r="H9" s="14">
        <v>0</v>
      </c>
      <c r="I9" s="13">
        <f t="shared" ref="I9:I40" si="2">J9+K9</f>
        <v>0</v>
      </c>
      <c r="J9" s="14">
        <v>0</v>
      </c>
      <c r="K9" s="14">
        <v>0</v>
      </c>
      <c r="L9" s="13">
        <f t="shared" ref="L9:L40" si="3">M9+N9</f>
        <v>0</v>
      </c>
      <c r="M9" s="14">
        <v>0</v>
      </c>
      <c r="N9" s="14">
        <v>0</v>
      </c>
      <c r="O9" s="13">
        <f t="shared" ref="O9:O40" si="4">P9+Q9</f>
        <v>0</v>
      </c>
      <c r="P9" s="14">
        <v>0</v>
      </c>
      <c r="Q9" s="14">
        <v>0</v>
      </c>
      <c r="R9" s="13">
        <f t="shared" ref="R9:R40" si="5">S9+T9</f>
        <v>0</v>
      </c>
      <c r="S9" s="14">
        <v>0</v>
      </c>
      <c r="T9" s="14">
        <v>0</v>
      </c>
      <c r="U9" s="13">
        <f t="shared" ref="U9:U40" si="6">V9+W9</f>
        <v>0</v>
      </c>
      <c r="V9" s="14">
        <v>0</v>
      </c>
      <c r="W9" s="14">
        <v>0</v>
      </c>
      <c r="X9" s="13">
        <f t="shared" ref="X9:X40" si="7">Y9+Z9</f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f t="shared" ref="AD9:AD40" si="8">AE9+AF9</f>
        <v>0</v>
      </c>
      <c r="AE9" s="14">
        <v>0</v>
      </c>
      <c r="AF9" s="14">
        <v>0</v>
      </c>
      <c r="AG9" s="13">
        <f t="shared" ref="AG9:AG40" si="9">AH9+AI9</f>
        <v>0</v>
      </c>
      <c r="AH9" s="14">
        <v>0</v>
      </c>
      <c r="AI9" s="14">
        <v>0</v>
      </c>
      <c r="AJ9" s="13">
        <f t="shared" ref="AJ9:AJ40" si="10">AK9+AL9</f>
        <v>0</v>
      </c>
      <c r="AK9" s="14">
        <v>0</v>
      </c>
      <c r="AL9" s="14">
        <v>0</v>
      </c>
      <c r="AM9" s="13">
        <f t="shared" ref="AM9:AM40" si="11">AN9+AO9</f>
        <v>0</v>
      </c>
      <c r="AN9" s="14">
        <v>0</v>
      </c>
      <c r="AO9" s="14">
        <v>0</v>
      </c>
      <c r="AP9" s="13">
        <f t="shared" ref="AP9:AP40" si="12">AQ9+AR9</f>
        <v>0</v>
      </c>
      <c r="AQ9" s="14">
        <v>0</v>
      </c>
      <c r="AR9" s="14">
        <v>0</v>
      </c>
      <c r="AS9" s="13">
        <f t="shared" ref="AS9:AS40" si="13">AT9+AU9</f>
        <v>0</v>
      </c>
      <c r="AT9" s="14">
        <v>0</v>
      </c>
      <c r="AU9" s="14">
        <v>0</v>
      </c>
      <c r="AV9" s="13">
        <f t="shared" ref="AV9:AV40" si="14">AW9+AX9</f>
        <v>0</v>
      </c>
      <c r="AW9" s="14">
        <v>0</v>
      </c>
      <c r="AX9" s="14">
        <v>0</v>
      </c>
      <c r="AY9" s="13">
        <f t="shared" ref="AY9:AY40" si="15">AZ9+BA9</f>
        <v>0</v>
      </c>
      <c r="AZ9" s="14">
        <v>0</v>
      </c>
      <c r="BA9" s="14">
        <v>0</v>
      </c>
      <c r="BB9" s="15">
        <f t="shared" ref="BB9:BB40" si="16">BC9+BF9</f>
        <v>0</v>
      </c>
      <c r="BC9" s="14">
        <v>0</v>
      </c>
      <c r="BD9" s="14"/>
      <c r="BE9" s="14"/>
      <c r="BF9" s="14">
        <v>0</v>
      </c>
      <c r="BG9" s="15">
        <f t="shared" ref="BG9:BG40" si="17">BH9+BJ9</f>
        <v>0</v>
      </c>
      <c r="BH9" s="14">
        <v>0</v>
      </c>
      <c r="BI9" s="14"/>
      <c r="BJ9" s="14">
        <v>0</v>
      </c>
      <c r="BK9" s="13">
        <f t="shared" ref="BK9:BK40" si="18">BL9+BM9+BN9+BO9</f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f t="shared" ref="BP9:BP40" si="19">BW9+BX9+BU9+BV9+BS9+BT9+BQ9+BR9</f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f t="shared" ref="BY9:BY40" si="20">BZ9+CA9+CC9+CB9+CD9</f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f t="shared" ref="CF9:CF40" si="21">CG9+CH9</f>
        <v>0</v>
      </c>
      <c r="CG9" s="14">
        <v>0</v>
      </c>
      <c r="CH9" s="14">
        <v>0</v>
      </c>
      <c r="CI9" s="13">
        <f t="shared" ref="CI9:CI40" si="22">CJ9+CK9</f>
        <v>0</v>
      </c>
      <c r="CJ9" s="14">
        <v>0</v>
      </c>
      <c r="CK9" s="14">
        <v>0</v>
      </c>
      <c r="CL9" s="13">
        <f t="shared" ref="CL9:CL40" si="23">CM9+CN9</f>
        <v>0</v>
      </c>
      <c r="CM9" s="14">
        <v>0</v>
      </c>
      <c r="CN9" s="14">
        <v>0</v>
      </c>
      <c r="CO9" s="13">
        <f t="shared" ref="CO9:CO40" si="24">CP9+CQ9</f>
        <v>0</v>
      </c>
      <c r="CP9" s="14">
        <v>0</v>
      </c>
      <c r="CQ9" s="14">
        <v>0</v>
      </c>
      <c r="CR9" s="13">
        <f t="shared" ref="CR9:CR40" si="25">CS9+CT9</f>
        <v>138</v>
      </c>
      <c r="CS9" s="14">
        <v>37</v>
      </c>
      <c r="CT9" s="14">
        <v>101</v>
      </c>
      <c r="CU9" s="14">
        <v>0</v>
      </c>
      <c r="CV9" s="16"/>
      <c r="CW9" s="17">
        <f t="shared" ref="CW9:CW50" si="26">CU9+B9+F9+I9+L9+O9+R9+U9+X9+AA9+AB9+AC9+AD9+AG9+AJ9+AM9+AP9+AS9+AV9+AY9+BB9+BG9+BK9+BP9+BY9+CF9+CI9+CL9+CO9+CR9+CE9</f>
        <v>1241</v>
      </c>
      <c r="CX9" s="13">
        <f t="shared" ref="CX9:CX50" si="27">CU9+C9+G9+J9+M9+P9+S9+V9+Y9+AB9+AE9+AH9+AK9+AN9+AQ9+AT9+AW9+AZ9+BC9+BH9+BL9+BW9+BZ9+CG9+CJ9+CM9+CP9+CS9+CE9+BU9+BS9+BN9+BQ9+CC9+CB9+CD9</f>
        <v>926</v>
      </c>
      <c r="CY9" s="13">
        <f t="shared" ref="CY9:CY40" si="28">E9+H9+K9+N9+Q9+T9+W9+Z9+AA9+AC9+AF9+AI9+AL9+AO9+AR9+AU9+AX9+BA9+BF9+BJ9+BM9+BX9+CA9+CH9+CK9+CN9+CQ9+CT9+BV9+BT9+BO9+BR9</f>
        <v>315</v>
      </c>
    </row>
    <row r="10" spans="1:103" ht="31.5" x14ac:dyDescent="0.25">
      <c r="A10" s="12" t="s">
        <v>107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5">
        <f t="shared" si="16"/>
        <v>0</v>
      </c>
      <c r="BC10" s="18">
        <v>0</v>
      </c>
      <c r="BD10" s="18"/>
      <c r="BE10" s="18"/>
      <c r="BF10" s="18">
        <v>0</v>
      </c>
      <c r="BG10" s="15">
        <f t="shared" si="17"/>
        <v>0</v>
      </c>
      <c r="BH10" s="18">
        <v>0</v>
      </c>
      <c r="BI10" s="18"/>
      <c r="BJ10" s="18">
        <v>0</v>
      </c>
      <c r="BK10" s="13">
        <f t="shared" si="18"/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f t="shared" si="19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20"/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f t="shared" si="21"/>
        <v>0</v>
      </c>
      <c r="CG10" s="18">
        <v>0</v>
      </c>
      <c r="CH10" s="18">
        <v>0</v>
      </c>
      <c r="CI10" s="13">
        <f t="shared" si="22"/>
        <v>0</v>
      </c>
      <c r="CJ10" s="18">
        <v>0</v>
      </c>
      <c r="CK10" s="18">
        <v>0</v>
      </c>
      <c r="CL10" s="13">
        <f t="shared" si="23"/>
        <v>0</v>
      </c>
      <c r="CM10" s="18">
        <v>0</v>
      </c>
      <c r="CN10" s="18">
        <v>0</v>
      </c>
      <c r="CO10" s="13">
        <f t="shared" si="24"/>
        <v>0</v>
      </c>
      <c r="CP10" s="18">
        <v>0</v>
      </c>
      <c r="CQ10" s="18">
        <v>0</v>
      </c>
      <c r="CR10" s="13">
        <f t="shared" si="25"/>
        <v>574</v>
      </c>
      <c r="CS10" s="18">
        <v>234</v>
      </c>
      <c r="CT10" s="18">
        <v>340</v>
      </c>
      <c r="CU10" s="18">
        <v>0</v>
      </c>
      <c r="CV10" s="20"/>
      <c r="CW10" s="17">
        <f t="shared" si="26"/>
        <v>2809</v>
      </c>
      <c r="CX10" s="13">
        <f t="shared" si="27"/>
        <v>2437</v>
      </c>
      <c r="CY10" s="13">
        <f t="shared" si="28"/>
        <v>372</v>
      </c>
    </row>
    <row r="11" spans="1:103" ht="31.5" x14ac:dyDescent="0.25">
      <c r="A11" s="12" t="s">
        <v>108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5">
        <f t="shared" si="16"/>
        <v>0</v>
      </c>
      <c r="BC11" s="18">
        <v>0</v>
      </c>
      <c r="BD11" s="18"/>
      <c r="BE11" s="18"/>
      <c r="BF11" s="18">
        <v>0</v>
      </c>
      <c r="BG11" s="15">
        <f t="shared" si="17"/>
        <v>0</v>
      </c>
      <c r="BH11" s="18">
        <v>0</v>
      </c>
      <c r="BI11" s="18"/>
      <c r="BJ11" s="18">
        <v>0</v>
      </c>
      <c r="BK11" s="13">
        <f t="shared" si="18"/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f t="shared" si="19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20"/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f t="shared" si="21"/>
        <v>0</v>
      </c>
      <c r="CG11" s="18">
        <v>0</v>
      </c>
      <c r="CH11" s="18">
        <v>0</v>
      </c>
      <c r="CI11" s="13">
        <f t="shared" si="22"/>
        <v>0</v>
      </c>
      <c r="CJ11" s="18">
        <v>0</v>
      </c>
      <c r="CK11" s="18">
        <v>0</v>
      </c>
      <c r="CL11" s="13">
        <f t="shared" si="23"/>
        <v>0</v>
      </c>
      <c r="CM11" s="18">
        <v>0</v>
      </c>
      <c r="CN11" s="18">
        <v>0</v>
      </c>
      <c r="CO11" s="13">
        <f t="shared" si="24"/>
        <v>0</v>
      </c>
      <c r="CP11" s="18">
        <v>0</v>
      </c>
      <c r="CQ11" s="18">
        <v>0</v>
      </c>
      <c r="CR11" s="13">
        <f t="shared" si="25"/>
        <v>171</v>
      </c>
      <c r="CS11" s="18">
        <v>141</v>
      </c>
      <c r="CT11" s="18">
        <v>30</v>
      </c>
      <c r="CU11" s="18">
        <v>0</v>
      </c>
      <c r="CV11" s="20"/>
      <c r="CW11" s="17">
        <f t="shared" si="26"/>
        <v>1608</v>
      </c>
      <c r="CX11" s="13">
        <f t="shared" si="27"/>
        <v>1411</v>
      </c>
      <c r="CY11" s="13">
        <f t="shared" si="28"/>
        <v>197</v>
      </c>
    </row>
    <row r="12" spans="1:103" ht="31.5" x14ac:dyDescent="0.25">
      <c r="A12" s="12" t="s">
        <v>109</v>
      </c>
      <c r="B12" s="13">
        <f t="shared" si="0"/>
        <v>0</v>
      </c>
      <c r="C12" s="18">
        <v>0</v>
      </c>
      <c r="D12" s="18"/>
      <c r="E12" s="18">
        <v>0</v>
      </c>
      <c r="F12" s="13">
        <f t="shared" si="1"/>
        <v>0</v>
      </c>
      <c r="G12" s="18">
        <v>0</v>
      </c>
      <c r="H12" s="18">
        <v>0</v>
      </c>
      <c r="I12" s="13">
        <f t="shared" si="2"/>
        <v>0</v>
      </c>
      <c r="J12" s="18">
        <v>0</v>
      </c>
      <c r="K12" s="18">
        <v>0</v>
      </c>
      <c r="L12" s="13">
        <f t="shared" si="3"/>
        <v>0</v>
      </c>
      <c r="M12" s="18">
        <v>0</v>
      </c>
      <c r="N12" s="18">
        <v>0</v>
      </c>
      <c r="O12" s="13">
        <f t="shared" si="4"/>
        <v>0</v>
      </c>
      <c r="P12" s="18">
        <v>0</v>
      </c>
      <c r="Q12" s="18">
        <v>0</v>
      </c>
      <c r="R12" s="13">
        <f t="shared" si="5"/>
        <v>0</v>
      </c>
      <c r="S12" s="18">
        <v>0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f t="shared" si="8"/>
        <v>0</v>
      </c>
      <c r="AE12" s="18">
        <v>0</v>
      </c>
      <c r="AF12" s="18">
        <v>0</v>
      </c>
      <c r="AG12" s="13">
        <f t="shared" si="9"/>
        <v>0</v>
      </c>
      <c r="AH12" s="18">
        <v>0</v>
      </c>
      <c r="AI12" s="18">
        <v>0</v>
      </c>
      <c r="AJ12" s="13">
        <f t="shared" si="10"/>
        <v>0</v>
      </c>
      <c r="AK12" s="18">
        <v>0</v>
      </c>
      <c r="AL12" s="18">
        <v>0</v>
      </c>
      <c r="AM12" s="13">
        <f t="shared" si="11"/>
        <v>0</v>
      </c>
      <c r="AN12" s="18">
        <v>0</v>
      </c>
      <c r="AO12" s="18">
        <v>0</v>
      </c>
      <c r="AP12" s="13">
        <f t="shared" si="12"/>
        <v>0</v>
      </c>
      <c r="AQ12" s="18">
        <v>0</v>
      </c>
      <c r="AR12" s="18">
        <v>0</v>
      </c>
      <c r="AS12" s="13">
        <f t="shared" si="13"/>
        <v>0</v>
      </c>
      <c r="AT12" s="18">
        <v>0</v>
      </c>
      <c r="AU12" s="18">
        <v>0</v>
      </c>
      <c r="AV12" s="13">
        <f t="shared" si="14"/>
        <v>0</v>
      </c>
      <c r="AW12" s="18">
        <v>0</v>
      </c>
      <c r="AX12" s="18">
        <v>0</v>
      </c>
      <c r="AY12" s="13">
        <f t="shared" si="15"/>
        <v>0</v>
      </c>
      <c r="AZ12" s="18">
        <v>0</v>
      </c>
      <c r="BA12" s="18">
        <v>0</v>
      </c>
      <c r="BB12" s="15">
        <f t="shared" si="16"/>
        <v>0</v>
      </c>
      <c r="BC12" s="18">
        <v>0</v>
      </c>
      <c r="BD12" s="18"/>
      <c r="BE12" s="18"/>
      <c r="BF12" s="18">
        <v>0</v>
      </c>
      <c r="BG12" s="15">
        <f t="shared" si="17"/>
        <v>0</v>
      </c>
      <c r="BH12" s="18">
        <v>0</v>
      </c>
      <c r="BI12" s="18"/>
      <c r="BJ12" s="18">
        <v>0</v>
      </c>
      <c r="BK12" s="13">
        <f t="shared" si="18"/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f t="shared" si="19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20"/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f t="shared" si="21"/>
        <v>0</v>
      </c>
      <c r="CG12" s="18">
        <v>0</v>
      </c>
      <c r="CH12" s="18">
        <v>0</v>
      </c>
      <c r="CI12" s="13">
        <f t="shared" si="22"/>
        <v>0</v>
      </c>
      <c r="CJ12" s="18">
        <v>0</v>
      </c>
      <c r="CK12" s="18">
        <v>0</v>
      </c>
      <c r="CL12" s="13">
        <f t="shared" si="23"/>
        <v>0</v>
      </c>
      <c r="CM12" s="18">
        <v>0</v>
      </c>
      <c r="CN12" s="18">
        <v>0</v>
      </c>
      <c r="CO12" s="13">
        <f t="shared" si="24"/>
        <v>0</v>
      </c>
      <c r="CP12" s="18">
        <v>0</v>
      </c>
      <c r="CQ12" s="18">
        <v>0</v>
      </c>
      <c r="CR12" s="13">
        <f t="shared" si="25"/>
        <v>423</v>
      </c>
      <c r="CS12" s="18">
        <v>233</v>
      </c>
      <c r="CT12" s="18">
        <v>190</v>
      </c>
      <c r="CU12" s="18">
        <v>0</v>
      </c>
      <c r="CV12" s="20"/>
      <c r="CW12" s="17">
        <f t="shared" si="26"/>
        <v>2342</v>
      </c>
      <c r="CX12" s="13">
        <f t="shared" si="27"/>
        <v>1977</v>
      </c>
      <c r="CY12" s="13">
        <f t="shared" si="28"/>
        <v>365</v>
      </c>
    </row>
    <row r="13" spans="1:103" ht="31.5" x14ac:dyDescent="0.25">
      <c r="A13" s="12" t="s">
        <v>110</v>
      </c>
      <c r="B13" s="13">
        <f t="shared" si="0"/>
        <v>4395</v>
      </c>
      <c r="C13" s="18">
        <v>4395</v>
      </c>
      <c r="D13" s="18">
        <v>670</v>
      </c>
      <c r="E13" s="18"/>
      <c r="F13" s="13">
        <f t="shared" si="1"/>
        <v>0</v>
      </c>
      <c r="G13" s="18"/>
      <c r="H13" s="18"/>
      <c r="I13" s="13">
        <f t="shared" si="2"/>
        <v>0</v>
      </c>
      <c r="J13" s="18">
        <v>0</v>
      </c>
      <c r="K13" s="18">
        <v>0</v>
      </c>
      <c r="L13" s="13">
        <f t="shared" si="3"/>
        <v>850</v>
      </c>
      <c r="M13" s="18">
        <v>850</v>
      </c>
      <c r="N13" s="18">
        <v>0</v>
      </c>
      <c r="O13" s="13">
        <f t="shared" si="4"/>
        <v>840</v>
      </c>
      <c r="P13" s="18">
        <v>840</v>
      </c>
      <c r="Q13" s="18">
        <v>0</v>
      </c>
      <c r="R13" s="13">
        <f t="shared" si="5"/>
        <v>553</v>
      </c>
      <c r="S13" s="18">
        <v>553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f t="shared" si="8"/>
        <v>1264</v>
      </c>
      <c r="AE13" s="18">
        <f>1100-160</f>
        <v>940</v>
      </c>
      <c r="AF13" s="18">
        <f>289+35</f>
        <v>324</v>
      </c>
      <c r="AG13" s="13">
        <f t="shared" si="9"/>
        <v>235</v>
      </c>
      <c r="AH13" s="18">
        <f>75+160</f>
        <v>235</v>
      </c>
      <c r="AI13" s="18">
        <f>35-35</f>
        <v>0</v>
      </c>
      <c r="AJ13" s="13">
        <f t="shared" si="10"/>
        <v>1508</v>
      </c>
      <c r="AK13" s="18">
        <v>1393</v>
      </c>
      <c r="AL13" s="18">
        <v>115</v>
      </c>
      <c r="AM13" s="13">
        <f t="shared" si="11"/>
        <v>1379</v>
      </c>
      <c r="AN13" s="18">
        <f>1210-38</f>
        <v>1172</v>
      </c>
      <c r="AO13" s="18">
        <f>169+38</f>
        <v>207</v>
      </c>
      <c r="AP13" s="13">
        <f t="shared" si="12"/>
        <v>0</v>
      </c>
      <c r="AQ13" s="18"/>
      <c r="AR13" s="18"/>
      <c r="AS13" s="13">
        <f t="shared" si="13"/>
        <v>40</v>
      </c>
      <c r="AT13" s="18">
        <v>40</v>
      </c>
      <c r="AU13" s="18"/>
      <c r="AV13" s="13">
        <f t="shared" si="14"/>
        <v>0</v>
      </c>
      <c r="AW13" s="18"/>
      <c r="AX13" s="18"/>
      <c r="AY13" s="13">
        <f t="shared" si="15"/>
        <v>0</v>
      </c>
      <c r="AZ13" s="18"/>
      <c r="BA13" s="18"/>
      <c r="BB13" s="15">
        <f t="shared" si="16"/>
        <v>0</v>
      </c>
      <c r="BC13" s="18"/>
      <c r="BD13" s="18"/>
      <c r="BE13" s="18"/>
      <c r="BF13" s="18"/>
      <c r="BG13" s="15">
        <f t="shared" si="17"/>
        <v>510</v>
      </c>
      <c r="BH13" s="18">
        <f>520-10</f>
        <v>510</v>
      </c>
      <c r="BI13" s="18">
        <f>190-10</f>
        <v>180</v>
      </c>
      <c r="BJ13" s="18"/>
      <c r="BK13" s="13">
        <f t="shared" si="18"/>
        <v>3233</v>
      </c>
      <c r="BL13" s="18">
        <v>2815</v>
      </c>
      <c r="BM13" s="18">
        <v>418</v>
      </c>
      <c r="BN13" s="18"/>
      <c r="BO13" s="18">
        <v>0</v>
      </c>
      <c r="BP13" s="13">
        <f t="shared" si="19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20"/>
        <v>3649</v>
      </c>
      <c r="BZ13" s="18">
        <v>1467</v>
      </c>
      <c r="CA13" s="18">
        <v>50</v>
      </c>
      <c r="CB13" s="18">
        <f>270+2</f>
        <v>272</v>
      </c>
      <c r="CC13" s="18">
        <v>700</v>
      </c>
      <c r="CD13" s="18">
        <v>1160</v>
      </c>
      <c r="CE13" s="18">
        <f>2-2</f>
        <v>0</v>
      </c>
      <c r="CF13" s="13">
        <f t="shared" si="21"/>
        <v>844</v>
      </c>
      <c r="CG13" s="18">
        <v>712</v>
      </c>
      <c r="CH13" s="18">
        <v>132</v>
      </c>
      <c r="CI13" s="13">
        <f t="shared" si="22"/>
        <v>0</v>
      </c>
      <c r="CJ13" s="18">
        <v>0</v>
      </c>
      <c r="CK13" s="18">
        <v>0</v>
      </c>
      <c r="CL13" s="13">
        <f t="shared" si="23"/>
        <v>2805</v>
      </c>
      <c r="CM13" s="18">
        <v>2405</v>
      </c>
      <c r="CN13" s="18">
        <v>400</v>
      </c>
      <c r="CO13" s="13">
        <f t="shared" si="24"/>
        <v>0</v>
      </c>
      <c r="CP13" s="18">
        <v>0</v>
      </c>
      <c r="CQ13" s="18">
        <v>0</v>
      </c>
      <c r="CR13" s="13">
        <f t="shared" si="25"/>
        <v>3590</v>
      </c>
      <c r="CS13" s="18">
        <v>740</v>
      </c>
      <c r="CT13" s="18">
        <v>2850</v>
      </c>
      <c r="CU13" s="18"/>
      <c r="CV13" s="20"/>
      <c r="CW13" s="17">
        <f t="shared" si="26"/>
        <v>29067</v>
      </c>
      <c r="CX13" s="13">
        <f t="shared" si="27"/>
        <v>23701</v>
      </c>
      <c r="CY13" s="13">
        <f t="shared" si="28"/>
        <v>5366</v>
      </c>
    </row>
    <row r="14" spans="1:103" ht="31.5" x14ac:dyDescent="0.25">
      <c r="A14" s="12" t="s">
        <v>111</v>
      </c>
      <c r="B14" s="13">
        <f t="shared" si="0"/>
        <v>1140</v>
      </c>
      <c r="C14" s="18">
        <v>1140</v>
      </c>
      <c r="D14" s="18">
        <v>97</v>
      </c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540</v>
      </c>
      <c r="M14" s="18">
        <v>540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f t="shared" si="8"/>
        <v>961</v>
      </c>
      <c r="AE14" s="18">
        <v>786</v>
      </c>
      <c r="AF14" s="18">
        <v>175</v>
      </c>
      <c r="AG14" s="13">
        <f t="shared" si="9"/>
        <v>0</v>
      </c>
      <c r="AH14" s="18">
        <v>0</v>
      </c>
      <c r="AI14" s="18">
        <v>0</v>
      </c>
      <c r="AJ14" s="13">
        <f t="shared" si="10"/>
        <v>751</v>
      </c>
      <c r="AK14" s="18">
        <v>751</v>
      </c>
      <c r="AL14" s="18">
        <v>0</v>
      </c>
      <c r="AM14" s="13">
        <f t="shared" si="11"/>
        <v>433</v>
      </c>
      <c r="AN14" s="18">
        <v>433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5">
        <f t="shared" si="16"/>
        <v>0</v>
      </c>
      <c r="BC14" s="18">
        <v>0</v>
      </c>
      <c r="BD14" s="18"/>
      <c r="BE14" s="18"/>
      <c r="BF14" s="18">
        <v>0</v>
      </c>
      <c r="BG14" s="15">
        <f t="shared" si="17"/>
        <v>10</v>
      </c>
      <c r="BH14" s="18">
        <v>10</v>
      </c>
      <c r="BI14" s="18">
        <v>10</v>
      </c>
      <c r="BJ14" s="18">
        <v>0</v>
      </c>
      <c r="BK14" s="13">
        <f t="shared" si="18"/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f t="shared" si="19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20"/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f t="shared" si="21"/>
        <v>0</v>
      </c>
      <c r="CG14" s="18">
        <v>0</v>
      </c>
      <c r="CH14" s="18">
        <v>0</v>
      </c>
      <c r="CI14" s="13">
        <f t="shared" si="22"/>
        <v>0</v>
      </c>
      <c r="CJ14" s="18">
        <v>0</v>
      </c>
      <c r="CK14" s="18">
        <v>0</v>
      </c>
      <c r="CL14" s="13">
        <f t="shared" si="23"/>
        <v>1048</v>
      </c>
      <c r="CM14" s="18">
        <v>1048</v>
      </c>
      <c r="CN14" s="18">
        <v>0</v>
      </c>
      <c r="CO14" s="13">
        <f t="shared" si="24"/>
        <v>0</v>
      </c>
      <c r="CP14" s="18">
        <v>0</v>
      </c>
      <c r="CQ14" s="18">
        <v>0</v>
      </c>
      <c r="CR14" s="13">
        <f t="shared" si="25"/>
        <v>1893</v>
      </c>
      <c r="CS14" s="18">
        <v>602</v>
      </c>
      <c r="CT14" s="18">
        <v>1291</v>
      </c>
      <c r="CU14" s="18">
        <v>0</v>
      </c>
      <c r="CV14" s="20"/>
      <c r="CW14" s="17">
        <f t="shared" si="26"/>
        <v>13021</v>
      </c>
      <c r="CX14" s="13">
        <f t="shared" si="27"/>
        <v>10668</v>
      </c>
      <c r="CY14" s="13">
        <f t="shared" si="28"/>
        <v>2353</v>
      </c>
    </row>
    <row r="15" spans="1:103" ht="31.5" x14ac:dyDescent="0.25">
      <c r="A15" s="12" t="s">
        <v>112</v>
      </c>
      <c r="B15" s="13">
        <f t="shared" si="0"/>
        <v>0</v>
      </c>
      <c r="C15" s="18">
        <v>0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f t="shared" si="8"/>
        <v>0</v>
      </c>
      <c r="AE15" s="18">
        <v>0</v>
      </c>
      <c r="AF15" s="18">
        <v>0</v>
      </c>
      <c r="AG15" s="13">
        <f t="shared" si="9"/>
        <v>0</v>
      </c>
      <c r="AH15" s="18">
        <v>0</v>
      </c>
      <c r="AI15" s="18">
        <v>0</v>
      </c>
      <c r="AJ15" s="13">
        <f t="shared" si="10"/>
        <v>0</v>
      </c>
      <c r="AK15" s="18">
        <v>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5">
        <f t="shared" si="16"/>
        <v>0</v>
      </c>
      <c r="BC15" s="18">
        <v>0</v>
      </c>
      <c r="BD15" s="18"/>
      <c r="BE15" s="18"/>
      <c r="BF15" s="18">
        <v>0</v>
      </c>
      <c r="BG15" s="15">
        <f t="shared" si="17"/>
        <v>0</v>
      </c>
      <c r="BH15" s="18">
        <v>0</v>
      </c>
      <c r="BI15" s="18"/>
      <c r="BJ15" s="18">
        <v>0</v>
      </c>
      <c r="BK15" s="13">
        <f t="shared" si="18"/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f t="shared" si="19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20"/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f t="shared" si="21"/>
        <v>0</v>
      </c>
      <c r="CG15" s="18">
        <v>0</v>
      </c>
      <c r="CH15" s="18">
        <v>0</v>
      </c>
      <c r="CI15" s="13">
        <f t="shared" si="22"/>
        <v>0</v>
      </c>
      <c r="CJ15" s="18">
        <v>0</v>
      </c>
      <c r="CK15" s="18">
        <v>0</v>
      </c>
      <c r="CL15" s="13">
        <f t="shared" si="23"/>
        <v>0</v>
      </c>
      <c r="CM15" s="18">
        <v>0</v>
      </c>
      <c r="CN15" s="18">
        <v>0</v>
      </c>
      <c r="CO15" s="13">
        <f t="shared" si="24"/>
        <v>0</v>
      </c>
      <c r="CP15" s="18">
        <v>0</v>
      </c>
      <c r="CQ15" s="18">
        <v>0</v>
      </c>
      <c r="CR15" s="13">
        <f t="shared" si="25"/>
        <v>0</v>
      </c>
      <c r="CS15" s="18">
        <v>0</v>
      </c>
      <c r="CT15" s="18">
        <v>0</v>
      </c>
      <c r="CU15" s="18">
        <v>0</v>
      </c>
      <c r="CV15" s="20"/>
      <c r="CW15" s="17">
        <f t="shared" si="26"/>
        <v>677</v>
      </c>
      <c r="CX15" s="13">
        <f t="shared" si="27"/>
        <v>572</v>
      </c>
      <c r="CY15" s="13">
        <f t="shared" si="28"/>
        <v>105</v>
      </c>
    </row>
    <row r="16" spans="1:103" ht="33" customHeight="1" x14ac:dyDescent="0.25">
      <c r="A16" s="12" t="s">
        <v>113</v>
      </c>
      <c r="B16" s="13">
        <f t="shared" si="0"/>
        <v>818</v>
      </c>
      <c r="C16" s="18">
        <v>818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f t="shared" si="8"/>
        <v>763</v>
      </c>
      <c r="AE16" s="18">
        <v>673</v>
      </c>
      <c r="AF16" s="18">
        <v>90</v>
      </c>
      <c r="AG16" s="13">
        <f t="shared" si="9"/>
        <v>0</v>
      </c>
      <c r="AH16" s="18">
        <v>0</v>
      </c>
      <c r="AI16" s="18">
        <v>0</v>
      </c>
      <c r="AJ16" s="13">
        <f t="shared" si="10"/>
        <v>530</v>
      </c>
      <c r="AK16" s="18">
        <v>530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5">
        <f t="shared" si="16"/>
        <v>0</v>
      </c>
      <c r="BC16" s="18">
        <v>0</v>
      </c>
      <c r="BD16" s="18"/>
      <c r="BE16" s="18"/>
      <c r="BF16" s="18">
        <v>0</v>
      </c>
      <c r="BG16" s="15">
        <f t="shared" si="17"/>
        <v>0</v>
      </c>
      <c r="BH16" s="18">
        <v>0</v>
      </c>
      <c r="BI16" s="18"/>
      <c r="BJ16" s="18">
        <v>0</v>
      </c>
      <c r="BK16" s="13">
        <f t="shared" si="18"/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f t="shared" si="19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20"/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f t="shared" si="21"/>
        <v>487</v>
      </c>
      <c r="CG16" s="18">
        <v>407</v>
      </c>
      <c r="CH16" s="18">
        <v>80</v>
      </c>
      <c r="CI16" s="13">
        <f t="shared" si="22"/>
        <v>0</v>
      </c>
      <c r="CJ16" s="18">
        <v>0</v>
      </c>
      <c r="CK16" s="18">
        <v>0</v>
      </c>
      <c r="CL16" s="13">
        <f t="shared" si="23"/>
        <v>839</v>
      </c>
      <c r="CM16" s="18">
        <v>839</v>
      </c>
      <c r="CN16" s="18">
        <v>0</v>
      </c>
      <c r="CO16" s="13">
        <f t="shared" si="24"/>
        <v>0</v>
      </c>
      <c r="CP16" s="18">
        <v>0</v>
      </c>
      <c r="CQ16" s="18">
        <v>0</v>
      </c>
      <c r="CR16" s="13">
        <f t="shared" si="25"/>
        <v>1810</v>
      </c>
      <c r="CS16" s="18">
        <v>1135</v>
      </c>
      <c r="CT16" s="18">
        <v>675</v>
      </c>
      <c r="CU16" s="18">
        <v>0</v>
      </c>
      <c r="CV16" s="20"/>
      <c r="CW16" s="17">
        <f t="shared" si="26"/>
        <v>10505</v>
      </c>
      <c r="CX16" s="13">
        <f t="shared" si="27"/>
        <v>8912</v>
      </c>
      <c r="CY16" s="13">
        <f t="shared" si="28"/>
        <v>1593</v>
      </c>
    </row>
    <row r="17" spans="1:103" ht="31.5" x14ac:dyDescent="0.25">
      <c r="A17" s="12" t="s">
        <v>114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5">
        <f t="shared" si="16"/>
        <v>0</v>
      </c>
      <c r="BC17" s="18">
        <v>0</v>
      </c>
      <c r="BD17" s="18"/>
      <c r="BE17" s="18"/>
      <c r="BF17" s="18">
        <v>0</v>
      </c>
      <c r="BG17" s="15">
        <f t="shared" si="17"/>
        <v>0</v>
      </c>
      <c r="BH17" s="18">
        <v>0</v>
      </c>
      <c r="BI17" s="18"/>
      <c r="BJ17" s="18">
        <v>0</v>
      </c>
      <c r="BK17" s="13">
        <f t="shared" si="18"/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f t="shared" si="19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20"/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21"/>
        <v>0</v>
      </c>
      <c r="CG17" s="18">
        <v>0</v>
      </c>
      <c r="CH17" s="18">
        <v>0</v>
      </c>
      <c r="CI17" s="13">
        <f t="shared" si="22"/>
        <v>0</v>
      </c>
      <c r="CJ17" s="18">
        <v>0</v>
      </c>
      <c r="CK17" s="18">
        <v>0</v>
      </c>
      <c r="CL17" s="13">
        <f t="shared" si="23"/>
        <v>0</v>
      </c>
      <c r="CM17" s="18">
        <v>0</v>
      </c>
      <c r="CN17" s="18">
        <v>0</v>
      </c>
      <c r="CO17" s="13">
        <f t="shared" si="24"/>
        <v>0</v>
      </c>
      <c r="CP17" s="18">
        <v>0</v>
      </c>
      <c r="CQ17" s="18">
        <v>0</v>
      </c>
      <c r="CR17" s="13">
        <f t="shared" si="25"/>
        <v>0</v>
      </c>
      <c r="CS17" s="18">
        <v>0</v>
      </c>
      <c r="CT17" s="18">
        <v>0</v>
      </c>
      <c r="CU17" s="18">
        <v>0</v>
      </c>
      <c r="CV17" s="20"/>
      <c r="CW17" s="17">
        <f t="shared" si="26"/>
        <v>623</v>
      </c>
      <c r="CX17" s="13">
        <f t="shared" si="27"/>
        <v>547</v>
      </c>
      <c r="CY17" s="13">
        <f t="shared" si="28"/>
        <v>76</v>
      </c>
    </row>
    <row r="18" spans="1:103" ht="31.5" x14ac:dyDescent="0.25">
      <c r="A18" s="12" t="s">
        <v>115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5">
        <f t="shared" si="16"/>
        <v>0</v>
      </c>
      <c r="BC18" s="18">
        <v>0</v>
      </c>
      <c r="BD18" s="18"/>
      <c r="BE18" s="18"/>
      <c r="BF18" s="18">
        <v>0</v>
      </c>
      <c r="BG18" s="15">
        <f t="shared" si="17"/>
        <v>0</v>
      </c>
      <c r="BH18" s="18">
        <v>0</v>
      </c>
      <c r="BI18" s="18"/>
      <c r="BJ18" s="18">
        <v>0</v>
      </c>
      <c r="BK18" s="13">
        <f t="shared" si="18"/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f t="shared" si="19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20"/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21"/>
        <v>0</v>
      </c>
      <c r="CG18" s="18">
        <v>0</v>
      </c>
      <c r="CH18" s="18">
        <v>0</v>
      </c>
      <c r="CI18" s="13">
        <f t="shared" si="22"/>
        <v>0</v>
      </c>
      <c r="CJ18" s="18">
        <v>0</v>
      </c>
      <c r="CK18" s="18">
        <v>0</v>
      </c>
      <c r="CL18" s="13">
        <f t="shared" si="23"/>
        <v>0</v>
      </c>
      <c r="CM18" s="18">
        <v>0</v>
      </c>
      <c r="CN18" s="18">
        <v>0</v>
      </c>
      <c r="CO18" s="13">
        <f t="shared" si="24"/>
        <v>0</v>
      </c>
      <c r="CP18" s="18">
        <v>0</v>
      </c>
      <c r="CQ18" s="18">
        <v>0</v>
      </c>
      <c r="CR18" s="13">
        <f t="shared" si="25"/>
        <v>316</v>
      </c>
      <c r="CS18" s="18">
        <v>158</v>
      </c>
      <c r="CT18" s="18">
        <v>158</v>
      </c>
      <c r="CU18" s="18">
        <v>0</v>
      </c>
      <c r="CV18" s="20"/>
      <c r="CW18" s="17">
        <f t="shared" si="26"/>
        <v>1674</v>
      </c>
      <c r="CX18" s="13">
        <f t="shared" si="27"/>
        <v>1221</v>
      </c>
      <c r="CY18" s="13">
        <f t="shared" si="28"/>
        <v>453</v>
      </c>
    </row>
    <row r="19" spans="1:103" ht="31.5" x14ac:dyDescent="0.25">
      <c r="A19" s="12" t="s">
        <v>116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5">
        <f t="shared" si="16"/>
        <v>0</v>
      </c>
      <c r="BC19" s="18">
        <v>0</v>
      </c>
      <c r="BD19" s="18"/>
      <c r="BE19" s="18"/>
      <c r="BF19" s="18">
        <v>0</v>
      </c>
      <c r="BG19" s="15">
        <f t="shared" si="17"/>
        <v>0</v>
      </c>
      <c r="BH19" s="18">
        <v>0</v>
      </c>
      <c r="BI19" s="18"/>
      <c r="BJ19" s="18">
        <v>0</v>
      </c>
      <c r="BK19" s="13">
        <f t="shared" si="18"/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f t="shared" si="19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20"/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21"/>
        <v>0</v>
      </c>
      <c r="CG19" s="18">
        <v>0</v>
      </c>
      <c r="CH19" s="18">
        <v>0</v>
      </c>
      <c r="CI19" s="13">
        <f t="shared" si="22"/>
        <v>0</v>
      </c>
      <c r="CJ19" s="18">
        <v>0</v>
      </c>
      <c r="CK19" s="18">
        <v>0</v>
      </c>
      <c r="CL19" s="13">
        <f t="shared" si="23"/>
        <v>0</v>
      </c>
      <c r="CM19" s="18">
        <v>0</v>
      </c>
      <c r="CN19" s="18">
        <v>0</v>
      </c>
      <c r="CO19" s="13">
        <f t="shared" si="24"/>
        <v>0</v>
      </c>
      <c r="CP19" s="18">
        <v>0</v>
      </c>
      <c r="CQ19" s="18">
        <v>0</v>
      </c>
      <c r="CR19" s="13">
        <f t="shared" si="25"/>
        <v>0</v>
      </c>
      <c r="CS19" s="18">
        <v>0</v>
      </c>
      <c r="CT19" s="18">
        <v>0</v>
      </c>
      <c r="CU19" s="18">
        <v>0</v>
      </c>
      <c r="CV19" s="20"/>
      <c r="CW19" s="17">
        <f t="shared" si="26"/>
        <v>936</v>
      </c>
      <c r="CX19" s="13">
        <f t="shared" si="27"/>
        <v>732</v>
      </c>
      <c r="CY19" s="13">
        <f t="shared" si="28"/>
        <v>204</v>
      </c>
    </row>
    <row r="20" spans="1:103" ht="31.5" x14ac:dyDescent="0.25">
      <c r="A20" s="12" t="s">
        <v>117</v>
      </c>
      <c r="B20" s="13">
        <f t="shared" si="0"/>
        <v>0</v>
      </c>
      <c r="C20" s="18">
        <v>0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5">
        <f t="shared" si="16"/>
        <v>0</v>
      </c>
      <c r="BC20" s="18">
        <v>0</v>
      </c>
      <c r="BD20" s="18"/>
      <c r="BE20" s="18"/>
      <c r="BF20" s="18">
        <v>0</v>
      </c>
      <c r="BG20" s="15">
        <f t="shared" si="17"/>
        <v>0</v>
      </c>
      <c r="BH20" s="18">
        <v>0</v>
      </c>
      <c r="BI20" s="18"/>
      <c r="BJ20" s="18">
        <v>0</v>
      </c>
      <c r="BK20" s="13">
        <f t="shared" si="18"/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f t="shared" si="19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20"/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f t="shared" si="21"/>
        <v>0</v>
      </c>
      <c r="CG20" s="18">
        <v>0</v>
      </c>
      <c r="CH20" s="18">
        <v>0</v>
      </c>
      <c r="CI20" s="13">
        <f t="shared" si="22"/>
        <v>0</v>
      </c>
      <c r="CJ20" s="18">
        <v>0</v>
      </c>
      <c r="CK20" s="18">
        <v>0</v>
      </c>
      <c r="CL20" s="13">
        <f t="shared" si="23"/>
        <v>0</v>
      </c>
      <c r="CM20" s="18">
        <v>0</v>
      </c>
      <c r="CN20" s="18">
        <v>0</v>
      </c>
      <c r="CO20" s="13">
        <f t="shared" si="24"/>
        <v>0</v>
      </c>
      <c r="CP20" s="18">
        <v>0</v>
      </c>
      <c r="CQ20" s="18">
        <v>0</v>
      </c>
      <c r="CR20" s="13">
        <f t="shared" si="25"/>
        <v>216</v>
      </c>
      <c r="CS20" s="18">
        <v>90</v>
      </c>
      <c r="CT20" s="18">
        <v>126</v>
      </c>
      <c r="CU20" s="18">
        <v>0</v>
      </c>
      <c r="CV20" s="20"/>
      <c r="CW20" s="17">
        <f t="shared" si="26"/>
        <v>1172</v>
      </c>
      <c r="CX20" s="13">
        <f t="shared" si="27"/>
        <v>869</v>
      </c>
      <c r="CY20" s="13">
        <f t="shared" si="28"/>
        <v>303</v>
      </c>
    </row>
    <row r="21" spans="1:103" ht="31.5" x14ac:dyDescent="0.25">
      <c r="A21" s="12" t="s">
        <v>118</v>
      </c>
      <c r="B21" s="13">
        <f t="shared" si="0"/>
        <v>465</v>
      </c>
      <c r="C21" s="18">
        <v>465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5">
        <f t="shared" si="16"/>
        <v>0</v>
      </c>
      <c r="BC21" s="18">
        <v>0</v>
      </c>
      <c r="BD21" s="18"/>
      <c r="BE21" s="18"/>
      <c r="BF21" s="18">
        <v>0</v>
      </c>
      <c r="BG21" s="15">
        <f t="shared" si="17"/>
        <v>0</v>
      </c>
      <c r="BH21" s="18">
        <v>0</v>
      </c>
      <c r="BI21" s="18"/>
      <c r="BJ21" s="18">
        <v>0</v>
      </c>
      <c r="BK21" s="13">
        <f t="shared" si="18"/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f t="shared" si="19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20"/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f t="shared" si="21"/>
        <v>0</v>
      </c>
      <c r="CG21" s="18">
        <v>0</v>
      </c>
      <c r="CH21" s="18">
        <v>0</v>
      </c>
      <c r="CI21" s="13">
        <f t="shared" si="22"/>
        <v>0</v>
      </c>
      <c r="CJ21" s="18">
        <v>0</v>
      </c>
      <c r="CK21" s="18">
        <v>0</v>
      </c>
      <c r="CL21" s="13">
        <f t="shared" si="23"/>
        <v>412</v>
      </c>
      <c r="CM21" s="18">
        <v>412</v>
      </c>
      <c r="CN21" s="18">
        <v>0</v>
      </c>
      <c r="CO21" s="13">
        <f t="shared" si="24"/>
        <v>0</v>
      </c>
      <c r="CP21" s="18">
        <v>0</v>
      </c>
      <c r="CQ21" s="18">
        <v>0</v>
      </c>
      <c r="CR21" s="13">
        <f t="shared" si="25"/>
        <v>0</v>
      </c>
      <c r="CS21" s="18">
        <v>0</v>
      </c>
      <c r="CT21" s="18">
        <v>0</v>
      </c>
      <c r="CU21" s="18">
        <v>0</v>
      </c>
      <c r="CV21" s="20"/>
      <c r="CW21" s="17">
        <f t="shared" si="26"/>
        <v>3644</v>
      </c>
      <c r="CX21" s="13">
        <f t="shared" si="27"/>
        <v>3116</v>
      </c>
      <c r="CY21" s="13">
        <f t="shared" si="28"/>
        <v>528</v>
      </c>
    </row>
    <row r="22" spans="1:103" ht="31.5" x14ac:dyDescent="0.25">
      <c r="A22" s="12" t="s">
        <v>119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f t="shared" si="8"/>
        <v>0</v>
      </c>
      <c r="AE22" s="18">
        <v>0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5">
        <f t="shared" si="16"/>
        <v>0</v>
      </c>
      <c r="BC22" s="18">
        <v>0</v>
      </c>
      <c r="BD22" s="18"/>
      <c r="BE22" s="18"/>
      <c r="BF22" s="18">
        <v>0</v>
      </c>
      <c r="BG22" s="15">
        <f t="shared" si="17"/>
        <v>0</v>
      </c>
      <c r="BH22" s="18">
        <v>0</v>
      </c>
      <c r="BI22" s="18"/>
      <c r="BJ22" s="18">
        <v>0</v>
      </c>
      <c r="BK22" s="13">
        <f t="shared" si="18"/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f t="shared" si="19"/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f t="shared" si="20"/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f t="shared" si="21"/>
        <v>0</v>
      </c>
      <c r="CG22" s="18">
        <v>0</v>
      </c>
      <c r="CH22" s="18">
        <v>0</v>
      </c>
      <c r="CI22" s="13">
        <f t="shared" si="22"/>
        <v>0</v>
      </c>
      <c r="CJ22" s="18">
        <v>0</v>
      </c>
      <c r="CK22" s="18">
        <v>0</v>
      </c>
      <c r="CL22" s="13">
        <f t="shared" si="23"/>
        <v>0</v>
      </c>
      <c r="CM22" s="18">
        <v>0</v>
      </c>
      <c r="CN22" s="18">
        <v>0</v>
      </c>
      <c r="CO22" s="13">
        <f t="shared" si="24"/>
        <v>0</v>
      </c>
      <c r="CP22" s="18">
        <v>0</v>
      </c>
      <c r="CQ22" s="18">
        <v>0</v>
      </c>
      <c r="CR22" s="13">
        <f t="shared" si="25"/>
        <v>126</v>
      </c>
      <c r="CS22" s="18">
        <v>89</v>
      </c>
      <c r="CT22" s="18">
        <v>37</v>
      </c>
      <c r="CU22" s="18">
        <v>0</v>
      </c>
      <c r="CV22" s="20"/>
      <c r="CW22" s="17">
        <f t="shared" si="26"/>
        <v>973</v>
      </c>
      <c r="CX22" s="13">
        <f t="shared" si="27"/>
        <v>860</v>
      </c>
      <c r="CY22" s="13">
        <f t="shared" si="28"/>
        <v>113</v>
      </c>
    </row>
    <row r="23" spans="1:103" ht="31.5" x14ac:dyDescent="0.25">
      <c r="A23" s="12" t="s">
        <v>120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f t="shared" si="8"/>
        <v>373</v>
      </c>
      <c r="AE23" s="18">
        <v>373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5">
        <f t="shared" si="16"/>
        <v>0</v>
      </c>
      <c r="BC23" s="18">
        <v>0</v>
      </c>
      <c r="BD23" s="18"/>
      <c r="BE23" s="18"/>
      <c r="BF23" s="18">
        <v>0</v>
      </c>
      <c r="BG23" s="15">
        <f t="shared" si="17"/>
        <v>0</v>
      </c>
      <c r="BH23" s="18">
        <v>0</v>
      </c>
      <c r="BI23" s="18"/>
      <c r="BJ23" s="18">
        <v>0</v>
      </c>
      <c r="BK23" s="13">
        <f t="shared" si="18"/>
        <v>682</v>
      </c>
      <c r="BL23" s="18">
        <v>682</v>
      </c>
      <c r="BM23" s="18">
        <v>0</v>
      </c>
      <c r="BN23" s="18"/>
      <c r="BO23" s="18"/>
      <c r="BP23" s="13">
        <f t="shared" si="19"/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f t="shared" si="20"/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f t="shared" si="21"/>
        <v>0</v>
      </c>
      <c r="CG23" s="18"/>
      <c r="CH23" s="18"/>
      <c r="CI23" s="13">
        <f t="shared" si="22"/>
        <v>0</v>
      </c>
      <c r="CJ23" s="18"/>
      <c r="CK23" s="18"/>
      <c r="CL23" s="13">
        <f t="shared" si="23"/>
        <v>0</v>
      </c>
      <c r="CM23" s="18"/>
      <c r="CN23" s="18"/>
      <c r="CO23" s="13">
        <f t="shared" si="24"/>
        <v>0</v>
      </c>
      <c r="CP23" s="18"/>
      <c r="CQ23" s="18"/>
      <c r="CR23" s="13">
        <f t="shared" si="25"/>
        <v>0</v>
      </c>
      <c r="CS23" s="18"/>
      <c r="CT23" s="18"/>
      <c r="CU23" s="18"/>
      <c r="CV23" s="20"/>
      <c r="CW23" s="17">
        <f t="shared" si="26"/>
        <v>2580</v>
      </c>
      <c r="CX23" s="13">
        <f t="shared" si="27"/>
        <v>2197</v>
      </c>
      <c r="CY23" s="13">
        <f t="shared" si="28"/>
        <v>383</v>
      </c>
    </row>
    <row r="24" spans="1:103" ht="31.5" x14ac:dyDescent="0.25">
      <c r="A24" s="12" t="s">
        <v>121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5">
        <f t="shared" si="16"/>
        <v>0</v>
      </c>
      <c r="BC24" s="18">
        <v>0</v>
      </c>
      <c r="BD24" s="18"/>
      <c r="BE24" s="18"/>
      <c r="BF24" s="18">
        <v>0</v>
      </c>
      <c r="BG24" s="15">
        <f t="shared" si="17"/>
        <v>0</v>
      </c>
      <c r="BH24" s="18">
        <v>0</v>
      </c>
      <c r="BI24" s="18"/>
      <c r="BJ24" s="18">
        <v>0</v>
      </c>
      <c r="BK24" s="13">
        <f t="shared" si="18"/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f t="shared" si="19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20"/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f t="shared" si="21"/>
        <v>0</v>
      </c>
      <c r="CG24" s="18">
        <v>0</v>
      </c>
      <c r="CH24" s="18">
        <v>0</v>
      </c>
      <c r="CI24" s="13">
        <f t="shared" si="22"/>
        <v>0</v>
      </c>
      <c r="CJ24" s="18">
        <v>0</v>
      </c>
      <c r="CK24" s="18">
        <v>0</v>
      </c>
      <c r="CL24" s="13">
        <f t="shared" si="23"/>
        <v>0</v>
      </c>
      <c r="CM24" s="18">
        <v>0</v>
      </c>
      <c r="CN24" s="18">
        <v>0</v>
      </c>
      <c r="CO24" s="13">
        <f t="shared" si="24"/>
        <v>0</v>
      </c>
      <c r="CP24" s="18">
        <v>0</v>
      </c>
      <c r="CQ24" s="18">
        <v>0</v>
      </c>
      <c r="CR24" s="13">
        <f t="shared" si="25"/>
        <v>606</v>
      </c>
      <c r="CS24" s="18">
        <v>310</v>
      </c>
      <c r="CT24" s="18">
        <v>296</v>
      </c>
      <c r="CU24" s="18">
        <v>0</v>
      </c>
      <c r="CV24" s="20"/>
      <c r="CW24" s="17">
        <f t="shared" si="26"/>
        <v>2932</v>
      </c>
      <c r="CX24" s="13">
        <f t="shared" si="27"/>
        <v>2231</v>
      </c>
      <c r="CY24" s="13">
        <f t="shared" si="28"/>
        <v>701</v>
      </c>
    </row>
    <row r="25" spans="1:103" ht="31.5" x14ac:dyDescent="0.25">
      <c r="A25" s="12" t="s">
        <v>122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5">
        <f t="shared" si="16"/>
        <v>0</v>
      </c>
      <c r="BC25" s="18">
        <v>0</v>
      </c>
      <c r="BD25" s="18"/>
      <c r="BE25" s="18"/>
      <c r="BF25" s="18">
        <v>0</v>
      </c>
      <c r="BG25" s="15">
        <f t="shared" si="17"/>
        <v>0</v>
      </c>
      <c r="BH25" s="18">
        <v>0</v>
      </c>
      <c r="BI25" s="18"/>
      <c r="BJ25" s="18">
        <v>0</v>
      </c>
      <c r="BK25" s="13">
        <f t="shared" si="18"/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f t="shared" si="19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20"/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f t="shared" si="21"/>
        <v>0</v>
      </c>
      <c r="CG25" s="18">
        <v>0</v>
      </c>
      <c r="CH25" s="18">
        <v>0</v>
      </c>
      <c r="CI25" s="13">
        <f t="shared" si="22"/>
        <v>0</v>
      </c>
      <c r="CJ25" s="18">
        <v>0</v>
      </c>
      <c r="CK25" s="18">
        <v>0</v>
      </c>
      <c r="CL25" s="13">
        <f t="shared" si="23"/>
        <v>0</v>
      </c>
      <c r="CM25" s="18">
        <v>0</v>
      </c>
      <c r="CN25" s="18">
        <v>0</v>
      </c>
      <c r="CO25" s="13">
        <f t="shared" si="24"/>
        <v>0</v>
      </c>
      <c r="CP25" s="18">
        <v>0</v>
      </c>
      <c r="CQ25" s="18">
        <v>0</v>
      </c>
      <c r="CR25" s="13">
        <f t="shared" si="25"/>
        <v>243</v>
      </c>
      <c r="CS25" s="18">
        <v>160</v>
      </c>
      <c r="CT25" s="18">
        <v>83</v>
      </c>
      <c r="CU25" s="18">
        <v>0</v>
      </c>
      <c r="CV25" s="20"/>
      <c r="CW25" s="17">
        <f t="shared" si="26"/>
        <v>2577</v>
      </c>
      <c r="CX25" s="13">
        <f t="shared" si="27"/>
        <v>2324</v>
      </c>
      <c r="CY25" s="13">
        <f t="shared" si="28"/>
        <v>253</v>
      </c>
    </row>
    <row r="26" spans="1:103" ht="31.5" x14ac:dyDescent="0.25">
      <c r="A26" s="12" t="s">
        <v>123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5">
        <f t="shared" si="16"/>
        <v>0</v>
      </c>
      <c r="BC26" s="18">
        <v>0</v>
      </c>
      <c r="BD26" s="18"/>
      <c r="BE26" s="18"/>
      <c r="BF26" s="18">
        <v>0</v>
      </c>
      <c r="BG26" s="15">
        <f t="shared" si="17"/>
        <v>0</v>
      </c>
      <c r="BH26" s="18">
        <v>0</v>
      </c>
      <c r="BI26" s="18"/>
      <c r="BJ26" s="18">
        <v>0</v>
      </c>
      <c r="BK26" s="13">
        <f t="shared" si="18"/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f t="shared" si="19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20"/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f t="shared" si="21"/>
        <v>0</v>
      </c>
      <c r="CG26" s="18">
        <v>0</v>
      </c>
      <c r="CH26" s="18">
        <v>0</v>
      </c>
      <c r="CI26" s="13">
        <f t="shared" si="22"/>
        <v>0</v>
      </c>
      <c r="CJ26" s="18">
        <v>0</v>
      </c>
      <c r="CK26" s="18">
        <v>0</v>
      </c>
      <c r="CL26" s="13">
        <f t="shared" si="23"/>
        <v>0</v>
      </c>
      <c r="CM26" s="18">
        <v>0</v>
      </c>
      <c r="CN26" s="18">
        <v>0</v>
      </c>
      <c r="CO26" s="13">
        <f t="shared" si="24"/>
        <v>0</v>
      </c>
      <c r="CP26" s="18">
        <v>0</v>
      </c>
      <c r="CQ26" s="18">
        <v>0</v>
      </c>
      <c r="CR26" s="13">
        <f t="shared" si="25"/>
        <v>0</v>
      </c>
      <c r="CS26" s="18">
        <v>0</v>
      </c>
      <c r="CT26" s="18">
        <v>0</v>
      </c>
      <c r="CU26" s="18">
        <v>0</v>
      </c>
      <c r="CV26" s="20"/>
      <c r="CW26" s="17">
        <f t="shared" si="26"/>
        <v>882</v>
      </c>
      <c r="CX26" s="13">
        <f t="shared" si="27"/>
        <v>725</v>
      </c>
      <c r="CY26" s="13">
        <f t="shared" si="28"/>
        <v>157</v>
      </c>
    </row>
    <row r="27" spans="1:103" ht="31.5" x14ac:dyDescent="0.25">
      <c r="A27" s="12" t="s">
        <v>124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5">
        <f t="shared" si="16"/>
        <v>0</v>
      </c>
      <c r="BC27" s="18">
        <v>0</v>
      </c>
      <c r="BD27" s="18"/>
      <c r="BE27" s="18"/>
      <c r="BF27" s="18">
        <v>0</v>
      </c>
      <c r="BG27" s="15">
        <f t="shared" si="17"/>
        <v>0</v>
      </c>
      <c r="BH27" s="18">
        <v>0</v>
      </c>
      <c r="BI27" s="18"/>
      <c r="BJ27" s="18">
        <v>0</v>
      </c>
      <c r="BK27" s="13">
        <f t="shared" si="18"/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f t="shared" si="19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20"/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f t="shared" si="21"/>
        <v>0</v>
      </c>
      <c r="CG27" s="18">
        <v>0</v>
      </c>
      <c r="CH27" s="18">
        <v>0</v>
      </c>
      <c r="CI27" s="13">
        <f t="shared" si="22"/>
        <v>0</v>
      </c>
      <c r="CJ27" s="18">
        <v>0</v>
      </c>
      <c r="CK27" s="18">
        <v>0</v>
      </c>
      <c r="CL27" s="13">
        <f t="shared" si="23"/>
        <v>0</v>
      </c>
      <c r="CM27" s="18">
        <v>0</v>
      </c>
      <c r="CN27" s="18">
        <v>0</v>
      </c>
      <c r="CO27" s="13">
        <f t="shared" si="24"/>
        <v>0</v>
      </c>
      <c r="CP27" s="18">
        <v>0</v>
      </c>
      <c r="CQ27" s="18">
        <v>0</v>
      </c>
      <c r="CR27" s="13">
        <f t="shared" si="25"/>
        <v>282</v>
      </c>
      <c r="CS27" s="18">
        <v>113</v>
      </c>
      <c r="CT27" s="18">
        <v>169</v>
      </c>
      <c r="CU27" s="18">
        <v>0</v>
      </c>
      <c r="CV27" s="20"/>
      <c r="CW27" s="17">
        <f t="shared" si="26"/>
        <v>1544</v>
      </c>
      <c r="CX27" s="13">
        <f t="shared" si="27"/>
        <v>1280</v>
      </c>
      <c r="CY27" s="13">
        <f t="shared" si="28"/>
        <v>264</v>
      </c>
    </row>
    <row r="28" spans="1:103" ht="31.5" x14ac:dyDescent="0.25">
      <c r="A28" s="12" t="s">
        <v>125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298</v>
      </c>
      <c r="AB28" s="18">
        <f>1207+116</f>
        <v>1323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5">
        <f t="shared" si="16"/>
        <v>0</v>
      </c>
      <c r="BC28" s="18">
        <v>0</v>
      </c>
      <c r="BD28" s="18"/>
      <c r="BE28" s="18"/>
      <c r="BF28" s="18">
        <v>0</v>
      </c>
      <c r="BG28" s="15">
        <f t="shared" si="17"/>
        <v>0</v>
      </c>
      <c r="BH28" s="18">
        <v>0</v>
      </c>
      <c r="BI28" s="18"/>
      <c r="BJ28" s="18">
        <v>0</v>
      </c>
      <c r="BK28" s="13">
        <f t="shared" si="18"/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f t="shared" si="19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20"/>
        <v>259</v>
      </c>
      <c r="BZ28" s="18">
        <f>272-13</f>
        <v>259</v>
      </c>
      <c r="CA28" s="18">
        <v>0</v>
      </c>
      <c r="CB28" s="18">
        <f>103-103</f>
        <v>0</v>
      </c>
      <c r="CC28" s="18">
        <v>0</v>
      </c>
      <c r="CD28" s="18">
        <v>0</v>
      </c>
      <c r="CE28" s="18">
        <v>0</v>
      </c>
      <c r="CF28" s="13">
        <f t="shared" si="21"/>
        <v>0</v>
      </c>
      <c r="CG28" s="18">
        <v>0</v>
      </c>
      <c r="CH28" s="18">
        <v>0</v>
      </c>
      <c r="CI28" s="13">
        <f t="shared" si="22"/>
        <v>0</v>
      </c>
      <c r="CJ28" s="18">
        <v>0</v>
      </c>
      <c r="CK28" s="18">
        <v>0</v>
      </c>
      <c r="CL28" s="13">
        <f t="shared" si="23"/>
        <v>0</v>
      </c>
      <c r="CM28" s="18">
        <v>0</v>
      </c>
      <c r="CN28" s="18">
        <v>0</v>
      </c>
      <c r="CO28" s="13">
        <f t="shared" si="24"/>
        <v>0</v>
      </c>
      <c r="CP28" s="18">
        <v>0</v>
      </c>
      <c r="CQ28" s="18">
        <v>0</v>
      </c>
      <c r="CR28" s="13">
        <f t="shared" si="25"/>
        <v>798</v>
      </c>
      <c r="CS28" s="18">
        <v>308</v>
      </c>
      <c r="CT28" s="18">
        <v>490</v>
      </c>
      <c r="CU28" s="18">
        <v>0</v>
      </c>
      <c r="CV28" s="20"/>
      <c r="CW28" s="17">
        <f t="shared" si="26"/>
        <v>3398</v>
      </c>
      <c r="CX28" s="13">
        <f t="shared" si="27"/>
        <v>2610</v>
      </c>
      <c r="CY28" s="13">
        <f t="shared" si="28"/>
        <v>788</v>
      </c>
    </row>
    <row r="29" spans="1:103" ht="31.5" x14ac:dyDescent="0.25">
      <c r="A29" s="12" t="s">
        <v>126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f>89-10</f>
        <v>79</v>
      </c>
      <c r="AB29" s="18">
        <f>648+26</f>
        <v>674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5">
        <f t="shared" si="16"/>
        <v>0</v>
      </c>
      <c r="BC29" s="18">
        <v>0</v>
      </c>
      <c r="BD29" s="18"/>
      <c r="BE29" s="18"/>
      <c r="BF29" s="18">
        <v>0</v>
      </c>
      <c r="BG29" s="15">
        <f t="shared" si="17"/>
        <v>0</v>
      </c>
      <c r="BH29" s="18">
        <v>0</v>
      </c>
      <c r="BI29" s="18"/>
      <c r="BJ29" s="18">
        <v>0</v>
      </c>
      <c r="BK29" s="13">
        <f t="shared" si="18"/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f t="shared" si="19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20"/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f>16-16</f>
        <v>0</v>
      </c>
      <c r="CF29" s="13">
        <f t="shared" si="21"/>
        <v>0</v>
      </c>
      <c r="CG29" s="18">
        <v>0</v>
      </c>
      <c r="CH29" s="18">
        <v>0</v>
      </c>
      <c r="CI29" s="13">
        <f t="shared" si="22"/>
        <v>0</v>
      </c>
      <c r="CJ29" s="18">
        <v>0</v>
      </c>
      <c r="CK29" s="18">
        <v>0</v>
      </c>
      <c r="CL29" s="13">
        <f t="shared" si="23"/>
        <v>0</v>
      </c>
      <c r="CM29" s="18">
        <v>0</v>
      </c>
      <c r="CN29" s="18">
        <v>0</v>
      </c>
      <c r="CO29" s="13">
        <f t="shared" si="24"/>
        <v>0</v>
      </c>
      <c r="CP29" s="18">
        <v>0</v>
      </c>
      <c r="CQ29" s="18">
        <v>0</v>
      </c>
      <c r="CR29" s="13">
        <f t="shared" si="25"/>
        <v>0</v>
      </c>
      <c r="CS29" s="18">
        <v>0</v>
      </c>
      <c r="CT29" s="18">
        <v>0</v>
      </c>
      <c r="CU29" s="18">
        <v>0</v>
      </c>
      <c r="CV29" s="20"/>
      <c r="CW29" s="17">
        <f t="shared" si="26"/>
        <v>753</v>
      </c>
      <c r="CX29" s="13">
        <f t="shared" si="27"/>
        <v>674</v>
      </c>
      <c r="CY29" s="13">
        <f t="shared" si="28"/>
        <v>79</v>
      </c>
    </row>
    <row r="30" spans="1:103" ht="31.5" x14ac:dyDescent="0.25">
      <c r="A30" s="12" t="s">
        <v>127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5">
        <f t="shared" si="16"/>
        <v>0</v>
      </c>
      <c r="BC30" s="18">
        <v>0</v>
      </c>
      <c r="BD30" s="18"/>
      <c r="BE30" s="18"/>
      <c r="BF30" s="18">
        <v>0</v>
      </c>
      <c r="BG30" s="15">
        <f t="shared" si="17"/>
        <v>0</v>
      </c>
      <c r="BH30" s="18">
        <v>0</v>
      </c>
      <c r="BI30" s="18"/>
      <c r="BJ30" s="18">
        <v>0</v>
      </c>
      <c r="BK30" s="13">
        <f t="shared" si="18"/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f t="shared" si="19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20"/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f t="shared" si="21"/>
        <v>0</v>
      </c>
      <c r="CG30" s="18">
        <v>0</v>
      </c>
      <c r="CH30" s="18">
        <v>0</v>
      </c>
      <c r="CI30" s="13">
        <f t="shared" si="22"/>
        <v>0</v>
      </c>
      <c r="CJ30" s="18">
        <v>0</v>
      </c>
      <c r="CK30" s="18">
        <v>0</v>
      </c>
      <c r="CL30" s="13">
        <f t="shared" si="23"/>
        <v>0</v>
      </c>
      <c r="CM30" s="18">
        <v>0</v>
      </c>
      <c r="CN30" s="18">
        <v>0</v>
      </c>
      <c r="CO30" s="13">
        <f t="shared" si="24"/>
        <v>0</v>
      </c>
      <c r="CP30" s="18">
        <v>0</v>
      </c>
      <c r="CQ30" s="18">
        <v>0</v>
      </c>
      <c r="CR30" s="13">
        <f t="shared" si="25"/>
        <v>340</v>
      </c>
      <c r="CS30" s="18">
        <v>170</v>
      </c>
      <c r="CT30" s="18">
        <v>170</v>
      </c>
      <c r="CU30" s="18">
        <v>0</v>
      </c>
      <c r="CV30" s="20"/>
      <c r="CW30" s="17">
        <f t="shared" si="26"/>
        <v>2399</v>
      </c>
      <c r="CX30" s="13">
        <f t="shared" si="27"/>
        <v>1859</v>
      </c>
      <c r="CY30" s="13">
        <f t="shared" si="28"/>
        <v>540</v>
      </c>
    </row>
    <row r="31" spans="1:103" ht="31.5" x14ac:dyDescent="0.25">
      <c r="A31" s="12" t="s">
        <v>128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5">
        <f t="shared" si="16"/>
        <v>0</v>
      </c>
      <c r="BC31" s="18">
        <v>0</v>
      </c>
      <c r="BD31" s="18"/>
      <c r="BE31" s="18"/>
      <c r="BF31" s="18">
        <v>0</v>
      </c>
      <c r="BG31" s="15">
        <f t="shared" si="17"/>
        <v>0</v>
      </c>
      <c r="BH31" s="18">
        <v>0</v>
      </c>
      <c r="BI31" s="18"/>
      <c r="BJ31" s="18">
        <v>0</v>
      </c>
      <c r="BK31" s="13">
        <f t="shared" si="18"/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f t="shared" si="19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20"/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f t="shared" si="21"/>
        <v>0</v>
      </c>
      <c r="CG31" s="18">
        <v>0</v>
      </c>
      <c r="CH31" s="18">
        <v>0</v>
      </c>
      <c r="CI31" s="13">
        <f t="shared" si="22"/>
        <v>0</v>
      </c>
      <c r="CJ31" s="18">
        <v>0</v>
      </c>
      <c r="CK31" s="18">
        <v>0</v>
      </c>
      <c r="CL31" s="13">
        <f t="shared" si="23"/>
        <v>0</v>
      </c>
      <c r="CM31" s="18">
        <v>0</v>
      </c>
      <c r="CN31" s="18">
        <v>0</v>
      </c>
      <c r="CO31" s="13">
        <f t="shared" si="24"/>
        <v>0</v>
      </c>
      <c r="CP31" s="18">
        <v>0</v>
      </c>
      <c r="CQ31" s="18">
        <v>0</v>
      </c>
      <c r="CR31" s="13">
        <f t="shared" si="25"/>
        <v>247</v>
      </c>
      <c r="CS31" s="18">
        <v>67</v>
      </c>
      <c r="CT31" s="18">
        <v>180</v>
      </c>
      <c r="CU31" s="18">
        <v>0</v>
      </c>
      <c r="CV31" s="20"/>
      <c r="CW31" s="17">
        <f t="shared" si="26"/>
        <v>1449</v>
      </c>
      <c r="CX31" s="13">
        <f t="shared" si="27"/>
        <v>1064</v>
      </c>
      <c r="CY31" s="13">
        <f t="shared" si="28"/>
        <v>385</v>
      </c>
    </row>
    <row r="32" spans="1:103" ht="31.5" x14ac:dyDescent="0.25">
      <c r="A32" s="12" t="s">
        <v>129</v>
      </c>
      <c r="B32" s="13">
        <f t="shared" si="0"/>
        <v>0</v>
      </c>
      <c r="C32" s="18">
        <v>0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f t="shared" si="8"/>
        <v>0</v>
      </c>
      <c r="AE32" s="18">
        <v>0</v>
      </c>
      <c r="AF32" s="18">
        <v>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5">
        <f t="shared" si="16"/>
        <v>0</v>
      </c>
      <c r="BC32" s="18">
        <v>0</v>
      </c>
      <c r="BD32" s="18"/>
      <c r="BE32" s="18"/>
      <c r="BF32" s="18">
        <v>0</v>
      </c>
      <c r="BG32" s="15">
        <f t="shared" si="17"/>
        <v>0</v>
      </c>
      <c r="BH32" s="18">
        <v>0</v>
      </c>
      <c r="BI32" s="18"/>
      <c r="BJ32" s="18">
        <v>0</v>
      </c>
      <c r="BK32" s="13">
        <f t="shared" si="18"/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f t="shared" si="19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20"/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f t="shared" si="21"/>
        <v>0</v>
      </c>
      <c r="CG32" s="18">
        <v>0</v>
      </c>
      <c r="CH32" s="18">
        <v>0</v>
      </c>
      <c r="CI32" s="13">
        <f t="shared" si="22"/>
        <v>0</v>
      </c>
      <c r="CJ32" s="18">
        <v>0</v>
      </c>
      <c r="CK32" s="18">
        <v>0</v>
      </c>
      <c r="CL32" s="13">
        <f t="shared" si="23"/>
        <v>0</v>
      </c>
      <c r="CM32" s="18">
        <v>0</v>
      </c>
      <c r="CN32" s="18">
        <v>0</v>
      </c>
      <c r="CO32" s="13">
        <f t="shared" si="24"/>
        <v>0</v>
      </c>
      <c r="CP32" s="18">
        <v>0</v>
      </c>
      <c r="CQ32" s="18">
        <v>0</v>
      </c>
      <c r="CR32" s="13">
        <f t="shared" si="25"/>
        <v>343</v>
      </c>
      <c r="CS32" s="18">
        <v>173</v>
      </c>
      <c r="CT32" s="18">
        <v>170</v>
      </c>
      <c r="CU32" s="18">
        <v>0</v>
      </c>
      <c r="CV32" s="20"/>
      <c r="CW32" s="17">
        <f t="shared" si="26"/>
        <v>1348</v>
      </c>
      <c r="CX32" s="13">
        <f t="shared" si="27"/>
        <v>908</v>
      </c>
      <c r="CY32" s="13">
        <f t="shared" si="28"/>
        <v>440</v>
      </c>
    </row>
    <row r="33" spans="1:103" ht="31.5" x14ac:dyDescent="0.25">
      <c r="A33" s="12" t="s">
        <v>130</v>
      </c>
      <c r="B33" s="13">
        <f t="shared" si="0"/>
        <v>442</v>
      </c>
      <c r="C33" s="18">
        <v>442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f t="shared" si="8"/>
        <v>334</v>
      </c>
      <c r="AE33" s="18">
        <v>314</v>
      </c>
      <c r="AF33" s="18">
        <v>20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5">
        <f t="shared" si="16"/>
        <v>0</v>
      </c>
      <c r="BC33" s="18">
        <v>0</v>
      </c>
      <c r="BD33" s="18"/>
      <c r="BE33" s="18"/>
      <c r="BF33" s="18">
        <v>0</v>
      </c>
      <c r="BG33" s="15">
        <f t="shared" si="17"/>
        <v>0</v>
      </c>
      <c r="BH33" s="18">
        <v>0</v>
      </c>
      <c r="BI33" s="18"/>
      <c r="BJ33" s="18">
        <v>0</v>
      </c>
      <c r="BK33" s="13">
        <f t="shared" si="18"/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f t="shared" si="19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20"/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f t="shared" si="21"/>
        <v>0</v>
      </c>
      <c r="CG33" s="18">
        <v>0</v>
      </c>
      <c r="CH33" s="18">
        <v>0</v>
      </c>
      <c r="CI33" s="13">
        <f t="shared" si="22"/>
        <v>0</v>
      </c>
      <c r="CJ33" s="18">
        <v>0</v>
      </c>
      <c r="CK33" s="18">
        <v>0</v>
      </c>
      <c r="CL33" s="13">
        <f t="shared" si="23"/>
        <v>420</v>
      </c>
      <c r="CM33" s="18">
        <v>420</v>
      </c>
      <c r="CN33" s="18">
        <v>0</v>
      </c>
      <c r="CO33" s="13">
        <f t="shared" si="24"/>
        <v>0</v>
      </c>
      <c r="CP33" s="18">
        <v>0</v>
      </c>
      <c r="CQ33" s="18">
        <v>0</v>
      </c>
      <c r="CR33" s="13">
        <f t="shared" si="25"/>
        <v>380</v>
      </c>
      <c r="CS33" s="18">
        <v>157</v>
      </c>
      <c r="CT33" s="18">
        <v>223</v>
      </c>
      <c r="CU33" s="18">
        <v>0</v>
      </c>
      <c r="CV33" s="20"/>
      <c r="CW33" s="17">
        <f t="shared" si="26"/>
        <v>3331</v>
      </c>
      <c r="CX33" s="13">
        <f t="shared" si="27"/>
        <v>2980</v>
      </c>
      <c r="CY33" s="13">
        <f t="shared" si="28"/>
        <v>351</v>
      </c>
    </row>
    <row r="34" spans="1:103" ht="31.5" x14ac:dyDescent="0.25">
      <c r="A34" s="12" t="s">
        <v>131</v>
      </c>
      <c r="B34" s="13">
        <f t="shared" si="0"/>
        <v>0</v>
      </c>
      <c r="C34" s="18">
        <v>0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f t="shared" si="8"/>
        <v>0</v>
      </c>
      <c r="AE34" s="18">
        <v>0</v>
      </c>
      <c r="AF34" s="18">
        <v>0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5">
        <f t="shared" si="16"/>
        <v>0</v>
      </c>
      <c r="BC34" s="18">
        <v>0</v>
      </c>
      <c r="BD34" s="18"/>
      <c r="BE34" s="18"/>
      <c r="BF34" s="18">
        <v>0</v>
      </c>
      <c r="BG34" s="15">
        <f t="shared" si="17"/>
        <v>0</v>
      </c>
      <c r="BH34" s="18">
        <v>0</v>
      </c>
      <c r="BI34" s="18"/>
      <c r="BJ34" s="18">
        <v>0</v>
      </c>
      <c r="BK34" s="13">
        <f t="shared" si="18"/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f t="shared" si="19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20"/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f t="shared" si="21"/>
        <v>0</v>
      </c>
      <c r="CG34" s="18">
        <v>0</v>
      </c>
      <c r="CH34" s="18">
        <v>0</v>
      </c>
      <c r="CI34" s="13">
        <f t="shared" si="22"/>
        <v>0</v>
      </c>
      <c r="CJ34" s="18">
        <v>0</v>
      </c>
      <c r="CK34" s="18">
        <v>0</v>
      </c>
      <c r="CL34" s="13">
        <f t="shared" si="23"/>
        <v>0</v>
      </c>
      <c r="CM34" s="18">
        <v>0</v>
      </c>
      <c r="CN34" s="18">
        <v>0</v>
      </c>
      <c r="CO34" s="13">
        <f t="shared" si="24"/>
        <v>0</v>
      </c>
      <c r="CP34" s="18">
        <v>0</v>
      </c>
      <c r="CQ34" s="18">
        <v>0</v>
      </c>
      <c r="CR34" s="13">
        <f t="shared" si="25"/>
        <v>209</v>
      </c>
      <c r="CS34" s="18">
        <v>167</v>
      </c>
      <c r="CT34" s="18">
        <v>42</v>
      </c>
      <c r="CU34" s="18">
        <v>0</v>
      </c>
      <c r="CV34" s="20"/>
      <c r="CW34" s="17">
        <f t="shared" si="26"/>
        <v>1120</v>
      </c>
      <c r="CX34" s="13">
        <f t="shared" si="27"/>
        <v>824</v>
      </c>
      <c r="CY34" s="13">
        <f t="shared" si="28"/>
        <v>296</v>
      </c>
    </row>
    <row r="35" spans="1:103" ht="31.5" x14ac:dyDescent="0.25">
      <c r="A35" s="12" t="s">
        <v>132</v>
      </c>
      <c r="B35" s="13">
        <f t="shared" si="0"/>
        <v>91</v>
      </c>
      <c r="C35" s="18">
        <v>91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f t="shared" si="8"/>
        <v>352</v>
      </c>
      <c r="AE35" s="18">
        <v>347</v>
      </c>
      <c r="AF35" s="18">
        <v>5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5">
        <f t="shared" si="16"/>
        <v>0</v>
      </c>
      <c r="BC35" s="18">
        <v>0</v>
      </c>
      <c r="BD35" s="18"/>
      <c r="BE35" s="18"/>
      <c r="BF35" s="18">
        <v>0</v>
      </c>
      <c r="BG35" s="15">
        <f t="shared" si="17"/>
        <v>0</v>
      </c>
      <c r="BH35" s="18">
        <v>0</v>
      </c>
      <c r="BI35" s="18"/>
      <c r="BJ35" s="18">
        <v>0</v>
      </c>
      <c r="BK35" s="13">
        <f t="shared" si="18"/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f t="shared" si="19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20"/>
        <v>919</v>
      </c>
      <c r="BZ35" s="18">
        <f>430-10</f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f t="shared" si="21"/>
        <v>0</v>
      </c>
      <c r="CG35" s="18">
        <v>0</v>
      </c>
      <c r="CH35" s="18">
        <v>0</v>
      </c>
      <c r="CI35" s="13">
        <f t="shared" si="22"/>
        <v>0</v>
      </c>
      <c r="CJ35" s="18">
        <v>0</v>
      </c>
      <c r="CK35" s="18">
        <v>0</v>
      </c>
      <c r="CL35" s="13">
        <f t="shared" si="23"/>
        <v>726</v>
      </c>
      <c r="CM35" s="18">
        <v>726</v>
      </c>
      <c r="CN35" s="18">
        <v>0</v>
      </c>
      <c r="CO35" s="13">
        <f t="shared" si="24"/>
        <v>0</v>
      </c>
      <c r="CP35" s="18">
        <v>0</v>
      </c>
      <c r="CQ35" s="18">
        <v>0</v>
      </c>
      <c r="CR35" s="13">
        <f t="shared" si="25"/>
        <v>868</v>
      </c>
      <c r="CS35" s="18">
        <v>293</v>
      </c>
      <c r="CT35" s="18">
        <v>575</v>
      </c>
      <c r="CU35" s="18">
        <v>0</v>
      </c>
      <c r="CV35" s="20"/>
      <c r="CW35" s="17">
        <f t="shared" si="26"/>
        <v>5082</v>
      </c>
      <c r="CX35" s="13">
        <f t="shared" si="27"/>
        <v>4030</v>
      </c>
      <c r="CY35" s="13">
        <f t="shared" si="28"/>
        <v>1052</v>
      </c>
    </row>
    <row r="36" spans="1:103" ht="31.5" x14ac:dyDescent="0.25">
      <c r="A36" s="12" t="s">
        <v>133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5">
        <f t="shared" si="16"/>
        <v>0</v>
      </c>
      <c r="BC36" s="18">
        <v>0</v>
      </c>
      <c r="BD36" s="18"/>
      <c r="BE36" s="18"/>
      <c r="BF36" s="18">
        <v>0</v>
      </c>
      <c r="BG36" s="15">
        <f t="shared" si="17"/>
        <v>0</v>
      </c>
      <c r="BH36" s="18">
        <v>0</v>
      </c>
      <c r="BI36" s="18"/>
      <c r="BJ36" s="18">
        <v>0</v>
      </c>
      <c r="BK36" s="13">
        <f t="shared" si="18"/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f t="shared" si="19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20"/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f t="shared" si="21"/>
        <v>0</v>
      </c>
      <c r="CG36" s="18">
        <v>0</v>
      </c>
      <c r="CH36" s="18">
        <v>0</v>
      </c>
      <c r="CI36" s="13">
        <f t="shared" si="22"/>
        <v>0</v>
      </c>
      <c r="CJ36" s="18">
        <v>0</v>
      </c>
      <c r="CK36" s="18">
        <v>0</v>
      </c>
      <c r="CL36" s="13">
        <f t="shared" si="23"/>
        <v>0</v>
      </c>
      <c r="CM36" s="18">
        <v>0</v>
      </c>
      <c r="CN36" s="18">
        <v>0</v>
      </c>
      <c r="CO36" s="13">
        <f t="shared" si="24"/>
        <v>0</v>
      </c>
      <c r="CP36" s="18">
        <v>0</v>
      </c>
      <c r="CQ36" s="18">
        <v>0</v>
      </c>
      <c r="CR36" s="13">
        <f t="shared" si="25"/>
        <v>271</v>
      </c>
      <c r="CS36" s="18">
        <v>0</v>
      </c>
      <c r="CT36" s="18">
        <v>271</v>
      </c>
      <c r="CU36" s="18">
        <v>0</v>
      </c>
      <c r="CV36" s="20"/>
      <c r="CW36" s="17">
        <f t="shared" si="26"/>
        <v>1090</v>
      </c>
      <c r="CX36" s="13">
        <f t="shared" si="27"/>
        <v>713</v>
      </c>
      <c r="CY36" s="13">
        <f t="shared" si="28"/>
        <v>377</v>
      </c>
    </row>
    <row r="37" spans="1:103" ht="31.5" x14ac:dyDescent="0.25">
      <c r="A37" s="12" t="s">
        <v>134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5">
        <f t="shared" si="16"/>
        <v>0</v>
      </c>
      <c r="BC37" s="18">
        <v>0</v>
      </c>
      <c r="BD37" s="18"/>
      <c r="BE37" s="18"/>
      <c r="BF37" s="18">
        <v>0</v>
      </c>
      <c r="BG37" s="15">
        <f t="shared" si="17"/>
        <v>0</v>
      </c>
      <c r="BH37" s="18">
        <v>0</v>
      </c>
      <c r="BI37" s="18"/>
      <c r="BJ37" s="18">
        <v>0</v>
      </c>
      <c r="BK37" s="13">
        <f t="shared" si="18"/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f t="shared" si="19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20"/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f t="shared" si="21"/>
        <v>0</v>
      </c>
      <c r="CG37" s="18">
        <v>0</v>
      </c>
      <c r="CH37" s="18">
        <v>0</v>
      </c>
      <c r="CI37" s="13">
        <f t="shared" si="22"/>
        <v>0</v>
      </c>
      <c r="CJ37" s="18">
        <v>0</v>
      </c>
      <c r="CK37" s="18">
        <v>0</v>
      </c>
      <c r="CL37" s="13">
        <f t="shared" si="23"/>
        <v>0</v>
      </c>
      <c r="CM37" s="18">
        <v>0</v>
      </c>
      <c r="CN37" s="18">
        <v>0</v>
      </c>
      <c r="CO37" s="13">
        <f t="shared" si="24"/>
        <v>0</v>
      </c>
      <c r="CP37" s="18">
        <v>0</v>
      </c>
      <c r="CQ37" s="18">
        <v>0</v>
      </c>
      <c r="CR37" s="13">
        <f t="shared" si="25"/>
        <v>0</v>
      </c>
      <c r="CS37" s="18">
        <v>0</v>
      </c>
      <c r="CT37" s="18">
        <v>0</v>
      </c>
      <c r="CU37" s="18">
        <v>0</v>
      </c>
      <c r="CV37" s="20"/>
      <c r="CW37" s="17">
        <f t="shared" si="26"/>
        <v>893</v>
      </c>
      <c r="CX37" s="13">
        <f t="shared" si="27"/>
        <v>823</v>
      </c>
      <c r="CY37" s="13">
        <f t="shared" si="28"/>
        <v>70</v>
      </c>
    </row>
    <row r="38" spans="1:103" ht="31.5" x14ac:dyDescent="0.25">
      <c r="A38" s="12" t="s">
        <v>135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5">
        <f t="shared" si="16"/>
        <v>0</v>
      </c>
      <c r="BC38" s="18">
        <v>0</v>
      </c>
      <c r="BD38" s="18"/>
      <c r="BE38" s="18"/>
      <c r="BF38" s="18">
        <v>0</v>
      </c>
      <c r="BG38" s="15">
        <f t="shared" si="17"/>
        <v>0</v>
      </c>
      <c r="BH38" s="18">
        <v>0</v>
      </c>
      <c r="BI38" s="18"/>
      <c r="BJ38" s="18">
        <v>0</v>
      </c>
      <c r="BK38" s="13">
        <f t="shared" si="18"/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f t="shared" si="19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20"/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f t="shared" si="21"/>
        <v>0</v>
      </c>
      <c r="CG38" s="18">
        <v>0</v>
      </c>
      <c r="CH38" s="18">
        <v>0</v>
      </c>
      <c r="CI38" s="13">
        <f t="shared" si="22"/>
        <v>0</v>
      </c>
      <c r="CJ38" s="18">
        <v>0</v>
      </c>
      <c r="CK38" s="18">
        <v>0</v>
      </c>
      <c r="CL38" s="13">
        <f t="shared" si="23"/>
        <v>486</v>
      </c>
      <c r="CM38" s="18">
        <v>486</v>
      </c>
      <c r="CN38" s="18">
        <v>0</v>
      </c>
      <c r="CO38" s="13">
        <f t="shared" si="24"/>
        <v>0</v>
      </c>
      <c r="CP38" s="18">
        <v>0</v>
      </c>
      <c r="CQ38" s="18">
        <v>0</v>
      </c>
      <c r="CR38" s="13">
        <f t="shared" si="25"/>
        <v>793</v>
      </c>
      <c r="CS38" s="18">
        <v>403</v>
      </c>
      <c r="CT38" s="18">
        <v>390</v>
      </c>
      <c r="CU38" s="18">
        <v>0</v>
      </c>
      <c r="CV38" s="20"/>
      <c r="CW38" s="17">
        <f t="shared" si="26"/>
        <v>3937</v>
      </c>
      <c r="CX38" s="13">
        <f t="shared" si="27"/>
        <v>3198</v>
      </c>
      <c r="CY38" s="13">
        <f t="shared" si="28"/>
        <v>739</v>
      </c>
    </row>
    <row r="39" spans="1:103" ht="31.5" x14ac:dyDescent="0.25">
      <c r="A39" s="12" t="s">
        <v>136</v>
      </c>
      <c r="B39" s="13">
        <f t="shared" si="0"/>
        <v>0</v>
      </c>
      <c r="C39" s="18">
        <v>0</v>
      </c>
      <c r="D39" s="18"/>
      <c r="E39" s="18">
        <v>0</v>
      </c>
      <c r="F39" s="13">
        <f t="shared" si="1"/>
        <v>0</v>
      </c>
      <c r="G39" s="18">
        <v>0</v>
      </c>
      <c r="H39" s="18">
        <v>0</v>
      </c>
      <c r="I39" s="13">
        <f t="shared" si="2"/>
        <v>0</v>
      </c>
      <c r="J39" s="18">
        <v>0</v>
      </c>
      <c r="K39" s="18">
        <v>0</v>
      </c>
      <c r="L39" s="13">
        <f t="shared" si="3"/>
        <v>0</v>
      </c>
      <c r="M39" s="18">
        <v>0</v>
      </c>
      <c r="N39" s="18">
        <v>0</v>
      </c>
      <c r="O39" s="13">
        <f t="shared" si="4"/>
        <v>0</v>
      </c>
      <c r="P39" s="18">
        <v>0</v>
      </c>
      <c r="Q39" s="18">
        <v>0</v>
      </c>
      <c r="R39" s="13">
        <f t="shared" si="5"/>
        <v>0</v>
      </c>
      <c r="S39" s="18">
        <v>0</v>
      </c>
      <c r="T39" s="18">
        <v>0</v>
      </c>
      <c r="U39" s="13">
        <f t="shared" si="6"/>
        <v>0</v>
      </c>
      <c r="V39" s="18">
        <v>0</v>
      </c>
      <c r="W39" s="18">
        <v>0</v>
      </c>
      <c r="X39" s="13">
        <f t="shared" si="7"/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5">
        <f t="shared" si="16"/>
        <v>0</v>
      </c>
      <c r="BC39" s="18">
        <v>0</v>
      </c>
      <c r="BD39" s="18"/>
      <c r="BE39" s="18"/>
      <c r="BF39" s="18">
        <v>0</v>
      </c>
      <c r="BG39" s="15">
        <f t="shared" si="17"/>
        <v>0</v>
      </c>
      <c r="BH39" s="18">
        <v>0</v>
      </c>
      <c r="BI39" s="18"/>
      <c r="BJ39" s="18">
        <v>0</v>
      </c>
      <c r="BK39" s="13">
        <f t="shared" si="18"/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f t="shared" si="19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20"/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f t="shared" si="21"/>
        <v>0</v>
      </c>
      <c r="CG39" s="18">
        <v>0</v>
      </c>
      <c r="CH39" s="18">
        <v>0</v>
      </c>
      <c r="CI39" s="13">
        <f t="shared" si="22"/>
        <v>0</v>
      </c>
      <c r="CJ39" s="18">
        <v>0</v>
      </c>
      <c r="CK39" s="18">
        <v>0</v>
      </c>
      <c r="CL39" s="13">
        <f t="shared" si="23"/>
        <v>0</v>
      </c>
      <c r="CM39" s="18">
        <v>0</v>
      </c>
      <c r="CN39" s="18">
        <v>0</v>
      </c>
      <c r="CO39" s="13">
        <f t="shared" si="24"/>
        <v>0</v>
      </c>
      <c r="CP39" s="18">
        <v>0</v>
      </c>
      <c r="CQ39" s="18">
        <v>0</v>
      </c>
      <c r="CR39" s="13">
        <f t="shared" si="25"/>
        <v>255</v>
      </c>
      <c r="CS39" s="18">
        <v>110</v>
      </c>
      <c r="CT39" s="18">
        <v>145</v>
      </c>
      <c r="CU39" s="18">
        <v>0</v>
      </c>
      <c r="CV39" s="20"/>
      <c r="CW39" s="17">
        <f t="shared" si="26"/>
        <v>1735</v>
      </c>
      <c r="CX39" s="13">
        <f t="shared" si="27"/>
        <v>1240</v>
      </c>
      <c r="CY39" s="13">
        <f t="shared" si="28"/>
        <v>495</v>
      </c>
    </row>
    <row r="40" spans="1:103" ht="31.5" x14ac:dyDescent="0.25">
      <c r="A40" s="12" t="s">
        <v>137</v>
      </c>
      <c r="B40" s="13">
        <f t="shared" si="0"/>
        <v>0</v>
      </c>
      <c r="C40" s="18"/>
      <c r="D40" s="18"/>
      <c r="E40" s="18"/>
      <c r="F40" s="13">
        <f t="shared" si="1"/>
        <v>0</v>
      </c>
      <c r="G40" s="18"/>
      <c r="H40" s="18"/>
      <c r="I40" s="13">
        <f t="shared" si="2"/>
        <v>0</v>
      </c>
      <c r="J40" s="18"/>
      <c r="K40" s="18"/>
      <c r="L40" s="13">
        <f t="shared" si="3"/>
        <v>0</v>
      </c>
      <c r="M40" s="18"/>
      <c r="N40" s="18"/>
      <c r="O40" s="13">
        <f t="shared" si="4"/>
        <v>0</v>
      </c>
      <c r="P40" s="18"/>
      <c r="Q40" s="18"/>
      <c r="R40" s="13">
        <f t="shared" si="5"/>
        <v>0</v>
      </c>
      <c r="S40" s="18"/>
      <c r="T40" s="18"/>
      <c r="U40" s="13">
        <f t="shared" si="6"/>
        <v>0</v>
      </c>
      <c r="V40" s="18"/>
      <c r="W40" s="18"/>
      <c r="X40" s="13">
        <f t="shared" si="7"/>
        <v>0</v>
      </c>
      <c r="Y40" s="18"/>
      <c r="Z40" s="18"/>
      <c r="AA40" s="18"/>
      <c r="AB40" s="18">
        <v>801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5">
        <f t="shared" si="16"/>
        <v>0</v>
      </c>
      <c r="BC40" s="18">
        <v>0</v>
      </c>
      <c r="BD40" s="18"/>
      <c r="BE40" s="18"/>
      <c r="BF40" s="18">
        <v>0</v>
      </c>
      <c r="BG40" s="15">
        <f t="shared" si="17"/>
        <v>0</v>
      </c>
      <c r="BH40" s="18">
        <v>0</v>
      </c>
      <c r="BI40" s="18"/>
      <c r="BJ40" s="18">
        <v>0</v>
      </c>
      <c r="BK40" s="13">
        <f t="shared" si="18"/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f t="shared" si="19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20"/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f t="shared" si="21"/>
        <v>0</v>
      </c>
      <c r="CG40" s="18">
        <v>0</v>
      </c>
      <c r="CH40" s="18">
        <v>0</v>
      </c>
      <c r="CI40" s="13">
        <f t="shared" si="22"/>
        <v>0</v>
      </c>
      <c r="CJ40" s="18">
        <v>0</v>
      </c>
      <c r="CK40" s="18">
        <v>0</v>
      </c>
      <c r="CL40" s="13">
        <f t="shared" si="23"/>
        <v>0</v>
      </c>
      <c r="CM40" s="18">
        <v>0</v>
      </c>
      <c r="CN40" s="18">
        <v>0</v>
      </c>
      <c r="CO40" s="13">
        <f t="shared" si="24"/>
        <v>0</v>
      </c>
      <c r="CP40" s="18">
        <v>0</v>
      </c>
      <c r="CQ40" s="18">
        <v>0</v>
      </c>
      <c r="CR40" s="13">
        <f t="shared" si="25"/>
        <v>0</v>
      </c>
      <c r="CS40" s="18">
        <v>0</v>
      </c>
      <c r="CT40" s="18">
        <v>0</v>
      </c>
      <c r="CU40" s="18">
        <v>0</v>
      </c>
      <c r="CV40" s="20"/>
      <c r="CW40" s="17">
        <f t="shared" si="26"/>
        <v>801</v>
      </c>
      <c r="CX40" s="13">
        <f t="shared" si="27"/>
        <v>801</v>
      </c>
      <c r="CY40" s="13">
        <f t="shared" si="28"/>
        <v>0</v>
      </c>
    </row>
    <row r="41" spans="1:103" ht="47.25" x14ac:dyDescent="0.25">
      <c r="A41" s="12" t="s">
        <v>138</v>
      </c>
      <c r="B41" s="13">
        <f t="shared" ref="B41:B72" si="29">C41+E41</f>
        <v>0</v>
      </c>
      <c r="C41" s="18">
        <v>0</v>
      </c>
      <c r="D41" s="18"/>
      <c r="E41" s="18">
        <v>0</v>
      </c>
      <c r="F41" s="13">
        <f t="shared" ref="F41:F72" si="30">G41+H41</f>
        <v>0</v>
      </c>
      <c r="G41" s="18">
        <v>0</v>
      </c>
      <c r="H41" s="18">
        <v>0</v>
      </c>
      <c r="I41" s="13">
        <f t="shared" ref="I41:I72" si="31">J41+K41</f>
        <v>0</v>
      </c>
      <c r="J41" s="18">
        <v>0</v>
      </c>
      <c r="K41" s="18">
        <v>0</v>
      </c>
      <c r="L41" s="13">
        <f t="shared" ref="L41:L72" si="32">M41+N41</f>
        <v>0</v>
      </c>
      <c r="M41" s="18">
        <v>0</v>
      </c>
      <c r="N41" s="18">
        <v>0</v>
      </c>
      <c r="O41" s="13">
        <f t="shared" ref="O41:O72" si="33">P41+Q41</f>
        <v>0</v>
      </c>
      <c r="P41" s="18">
        <v>0</v>
      </c>
      <c r="Q41" s="18">
        <v>0</v>
      </c>
      <c r="R41" s="13">
        <f t="shared" ref="R41:R72" si="34">S41+T41</f>
        <v>0</v>
      </c>
      <c r="S41" s="18">
        <v>0</v>
      </c>
      <c r="T41" s="18">
        <v>0</v>
      </c>
      <c r="U41" s="13">
        <f t="shared" ref="U41:U72" si="35">V41+W41</f>
        <v>0</v>
      </c>
      <c r="V41" s="18">
        <v>0</v>
      </c>
      <c r="W41" s="18">
        <v>0</v>
      </c>
      <c r="X41" s="13">
        <f t="shared" ref="X41:X72" si="36">Y41+Z41</f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f t="shared" ref="AD41:AD72" si="37">AE41+AF41</f>
        <v>0</v>
      </c>
      <c r="AE41" s="18">
        <v>0</v>
      </c>
      <c r="AF41" s="18">
        <v>0</v>
      </c>
      <c r="AG41" s="13">
        <f t="shared" ref="AG41:AG72" si="38">AH41+AI41</f>
        <v>0</v>
      </c>
      <c r="AH41" s="18">
        <v>0</v>
      </c>
      <c r="AI41" s="18">
        <v>0</v>
      </c>
      <c r="AJ41" s="13">
        <f t="shared" ref="AJ41:AJ72" si="39">AK41+AL41</f>
        <v>0</v>
      </c>
      <c r="AK41" s="18">
        <v>0</v>
      </c>
      <c r="AL41" s="18">
        <v>0</v>
      </c>
      <c r="AM41" s="13">
        <f t="shared" ref="AM41:AM72" si="40">AN41+AO41</f>
        <v>0</v>
      </c>
      <c r="AN41" s="18">
        <v>0</v>
      </c>
      <c r="AO41" s="18">
        <v>0</v>
      </c>
      <c r="AP41" s="13">
        <f t="shared" ref="AP41:AP72" si="41">AQ41+AR41</f>
        <v>0</v>
      </c>
      <c r="AQ41" s="18">
        <v>0</v>
      </c>
      <c r="AR41" s="18">
        <v>0</v>
      </c>
      <c r="AS41" s="13">
        <f t="shared" ref="AS41:AS72" si="42">AT41+AU41</f>
        <v>0</v>
      </c>
      <c r="AT41" s="18">
        <v>0</v>
      </c>
      <c r="AU41" s="18">
        <v>0</v>
      </c>
      <c r="AV41" s="13">
        <f t="shared" ref="AV41:AV72" si="43">AW41+AX41</f>
        <v>0</v>
      </c>
      <c r="AW41" s="18">
        <v>0</v>
      </c>
      <c r="AX41" s="18">
        <v>0</v>
      </c>
      <c r="AY41" s="13">
        <f t="shared" ref="AY41:AY72" si="44">AZ41+BA41</f>
        <v>0</v>
      </c>
      <c r="AZ41" s="18">
        <v>0</v>
      </c>
      <c r="BA41" s="18">
        <v>0</v>
      </c>
      <c r="BB41" s="15">
        <f t="shared" ref="BB41:BB71" si="45">BC41+BF41</f>
        <v>0</v>
      </c>
      <c r="BC41" s="18">
        <v>0</v>
      </c>
      <c r="BD41" s="18"/>
      <c r="BE41" s="18"/>
      <c r="BF41" s="18">
        <v>0</v>
      </c>
      <c r="BG41" s="15">
        <f t="shared" ref="BG41:BG71" si="46">BH41+BJ41</f>
        <v>0</v>
      </c>
      <c r="BH41" s="18">
        <v>0</v>
      </c>
      <c r="BI41" s="18"/>
      <c r="BJ41" s="18">
        <v>0</v>
      </c>
      <c r="BK41" s="13">
        <f t="shared" ref="BK41:BK72" si="47">BL41+BM41+BN41+BO41</f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f t="shared" ref="BP41:BP72" si="48">BW41+BX41+BU41+BV41+BS41+BT41+BQ41+BR41</f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ref="BY41:BY72" si="49">BZ41+CA41+CC41+CB41+CD41</f>
        <v>56</v>
      </c>
      <c r="BZ41" s="18">
        <v>29</v>
      </c>
      <c r="CA41" s="18">
        <v>0</v>
      </c>
      <c r="CB41" s="18">
        <v>0</v>
      </c>
      <c r="CC41" s="18">
        <v>0</v>
      </c>
      <c r="CD41" s="18">
        <v>27</v>
      </c>
      <c r="CE41" s="18">
        <v>0</v>
      </c>
      <c r="CF41" s="13">
        <f t="shared" ref="CF41:CF72" si="50">CG41+CH41</f>
        <v>0</v>
      </c>
      <c r="CG41" s="18">
        <v>0</v>
      </c>
      <c r="CH41" s="18">
        <v>0</v>
      </c>
      <c r="CI41" s="13">
        <f t="shared" ref="CI41:CI72" si="51">CJ41+CK41</f>
        <v>0</v>
      </c>
      <c r="CJ41" s="18">
        <v>0</v>
      </c>
      <c r="CK41" s="18">
        <v>0</v>
      </c>
      <c r="CL41" s="13">
        <f t="shared" ref="CL41:CL72" si="52">CM41+CN41</f>
        <v>0</v>
      </c>
      <c r="CM41" s="18">
        <v>0</v>
      </c>
      <c r="CN41" s="18">
        <v>0</v>
      </c>
      <c r="CO41" s="13">
        <f t="shared" ref="CO41:CO72" si="53">CP41+CQ41</f>
        <v>0</v>
      </c>
      <c r="CP41" s="18">
        <v>0</v>
      </c>
      <c r="CQ41" s="18">
        <v>0</v>
      </c>
      <c r="CR41" s="13">
        <f t="shared" ref="CR41:CR72" si="54">CS41+CT41</f>
        <v>0</v>
      </c>
      <c r="CS41" s="18">
        <v>0</v>
      </c>
      <c r="CT41" s="18">
        <v>0</v>
      </c>
      <c r="CU41" s="18">
        <v>0</v>
      </c>
      <c r="CV41" s="20"/>
      <c r="CW41" s="17">
        <f t="shared" si="26"/>
        <v>504</v>
      </c>
      <c r="CX41" s="13">
        <f t="shared" si="27"/>
        <v>317</v>
      </c>
      <c r="CY41" s="13">
        <f t="shared" ref="CY41:CY71" si="55">E41+H41+K41+N41+Q41+T41+W41+Z41+AA41+AC41+AF41+AI41+AL41+AO41+AR41+AU41+AX41+BA41+BF41+BJ41+BM41+BX41+CA41+CH41+CK41+CN41+CQ41+CT41+BV41+BT41+BO41+BR41</f>
        <v>187</v>
      </c>
    </row>
    <row r="42" spans="1:103" ht="31.5" x14ac:dyDescent="0.25">
      <c r="A42" s="12" t="s">
        <v>139</v>
      </c>
      <c r="B42" s="13">
        <f t="shared" si="29"/>
        <v>0</v>
      </c>
      <c r="C42" s="18"/>
      <c r="D42" s="18"/>
      <c r="E42" s="18"/>
      <c r="F42" s="13">
        <f t="shared" si="30"/>
        <v>0</v>
      </c>
      <c r="G42" s="18"/>
      <c r="H42" s="18"/>
      <c r="I42" s="13">
        <f t="shared" si="31"/>
        <v>0</v>
      </c>
      <c r="J42" s="18"/>
      <c r="K42" s="18"/>
      <c r="L42" s="13">
        <f t="shared" si="32"/>
        <v>0</v>
      </c>
      <c r="M42" s="18"/>
      <c r="N42" s="18"/>
      <c r="O42" s="13">
        <f t="shared" si="33"/>
        <v>0</v>
      </c>
      <c r="P42" s="18"/>
      <c r="Q42" s="18"/>
      <c r="R42" s="13">
        <f t="shared" si="34"/>
        <v>0</v>
      </c>
      <c r="S42" s="18"/>
      <c r="T42" s="18"/>
      <c r="U42" s="13">
        <f t="shared" si="35"/>
        <v>0</v>
      </c>
      <c r="V42" s="18"/>
      <c r="W42" s="18"/>
      <c r="X42" s="13">
        <f t="shared" si="36"/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f t="shared" si="37"/>
        <v>0</v>
      </c>
      <c r="AE42" s="18">
        <v>0</v>
      </c>
      <c r="AF42" s="18">
        <v>0</v>
      </c>
      <c r="AG42" s="13">
        <f t="shared" si="38"/>
        <v>0</v>
      </c>
      <c r="AH42" s="18">
        <v>0</v>
      </c>
      <c r="AI42" s="18">
        <v>0</v>
      </c>
      <c r="AJ42" s="13">
        <f t="shared" si="39"/>
        <v>0</v>
      </c>
      <c r="AK42" s="18">
        <v>0</v>
      </c>
      <c r="AL42" s="18">
        <v>0</v>
      </c>
      <c r="AM42" s="13">
        <f t="shared" si="40"/>
        <v>0</v>
      </c>
      <c r="AN42" s="18">
        <v>0</v>
      </c>
      <c r="AO42" s="18">
        <v>0</v>
      </c>
      <c r="AP42" s="13">
        <f t="shared" si="41"/>
        <v>0</v>
      </c>
      <c r="AQ42" s="18">
        <v>0</v>
      </c>
      <c r="AR42" s="18">
        <v>0</v>
      </c>
      <c r="AS42" s="13">
        <f t="shared" si="42"/>
        <v>0</v>
      </c>
      <c r="AT42" s="18">
        <v>0</v>
      </c>
      <c r="AU42" s="18">
        <v>0</v>
      </c>
      <c r="AV42" s="13">
        <f t="shared" si="43"/>
        <v>0</v>
      </c>
      <c r="AW42" s="18">
        <v>0</v>
      </c>
      <c r="AX42" s="18">
        <v>0</v>
      </c>
      <c r="AY42" s="13">
        <f t="shared" si="44"/>
        <v>0</v>
      </c>
      <c r="AZ42" s="18">
        <v>0</v>
      </c>
      <c r="BA42" s="18">
        <v>0</v>
      </c>
      <c r="BB42" s="15">
        <f t="shared" si="45"/>
        <v>0</v>
      </c>
      <c r="BC42" s="18">
        <v>0</v>
      </c>
      <c r="BD42" s="18"/>
      <c r="BE42" s="18"/>
      <c r="BF42" s="18">
        <v>0</v>
      </c>
      <c r="BG42" s="15">
        <f t="shared" si="46"/>
        <v>0</v>
      </c>
      <c r="BH42" s="18">
        <v>0</v>
      </c>
      <c r="BI42" s="18"/>
      <c r="BJ42" s="18">
        <v>0</v>
      </c>
      <c r="BK42" s="13">
        <f t="shared" si="47"/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f t="shared" si="48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49"/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f t="shared" si="50"/>
        <v>0</v>
      </c>
      <c r="CG42" s="18">
        <v>0</v>
      </c>
      <c r="CH42" s="18">
        <v>0</v>
      </c>
      <c r="CI42" s="13">
        <f t="shared" si="51"/>
        <v>0</v>
      </c>
      <c r="CJ42" s="18">
        <v>0</v>
      </c>
      <c r="CK42" s="18">
        <v>0</v>
      </c>
      <c r="CL42" s="13">
        <f t="shared" si="52"/>
        <v>0</v>
      </c>
      <c r="CM42" s="18">
        <v>0</v>
      </c>
      <c r="CN42" s="18">
        <v>0</v>
      </c>
      <c r="CO42" s="13">
        <f t="shared" si="53"/>
        <v>0</v>
      </c>
      <c r="CP42" s="18">
        <v>0</v>
      </c>
      <c r="CQ42" s="18">
        <v>0</v>
      </c>
      <c r="CR42" s="13">
        <f t="shared" si="54"/>
        <v>340</v>
      </c>
      <c r="CS42" s="18">
        <v>85</v>
      </c>
      <c r="CT42" s="18">
        <v>255</v>
      </c>
      <c r="CU42" s="18">
        <v>0</v>
      </c>
      <c r="CV42" s="20"/>
      <c r="CW42" s="17">
        <f t="shared" si="26"/>
        <v>980</v>
      </c>
      <c r="CX42" s="13">
        <f t="shared" si="27"/>
        <v>515</v>
      </c>
      <c r="CY42" s="13">
        <f t="shared" si="55"/>
        <v>465</v>
      </c>
    </row>
    <row r="43" spans="1:103" ht="31.5" x14ac:dyDescent="0.25">
      <c r="A43" s="12" t="s">
        <v>140</v>
      </c>
      <c r="B43" s="13">
        <f t="shared" si="29"/>
        <v>0</v>
      </c>
      <c r="C43" s="18">
        <v>0</v>
      </c>
      <c r="D43" s="18"/>
      <c r="E43" s="18">
        <v>0</v>
      </c>
      <c r="F43" s="13">
        <f t="shared" si="30"/>
        <v>0</v>
      </c>
      <c r="G43" s="18">
        <v>0</v>
      </c>
      <c r="H43" s="18">
        <v>0</v>
      </c>
      <c r="I43" s="13">
        <f t="shared" si="31"/>
        <v>0</v>
      </c>
      <c r="J43" s="18">
        <v>0</v>
      </c>
      <c r="K43" s="18">
        <v>0</v>
      </c>
      <c r="L43" s="13">
        <f t="shared" si="32"/>
        <v>0</v>
      </c>
      <c r="M43" s="18">
        <v>0</v>
      </c>
      <c r="N43" s="18">
        <v>0</v>
      </c>
      <c r="O43" s="13">
        <f t="shared" si="33"/>
        <v>0</v>
      </c>
      <c r="P43" s="18">
        <v>0</v>
      </c>
      <c r="Q43" s="18">
        <v>0</v>
      </c>
      <c r="R43" s="13">
        <f t="shared" si="34"/>
        <v>0</v>
      </c>
      <c r="S43" s="18">
        <v>0</v>
      </c>
      <c r="T43" s="18">
        <v>0</v>
      </c>
      <c r="U43" s="13">
        <f t="shared" si="35"/>
        <v>0</v>
      </c>
      <c r="V43" s="18">
        <v>0</v>
      </c>
      <c r="W43" s="18">
        <v>0</v>
      </c>
      <c r="X43" s="13">
        <f t="shared" si="36"/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f t="shared" si="37"/>
        <v>0</v>
      </c>
      <c r="AE43" s="18">
        <v>0</v>
      </c>
      <c r="AF43" s="18">
        <v>0</v>
      </c>
      <c r="AG43" s="13">
        <f t="shared" si="38"/>
        <v>0</v>
      </c>
      <c r="AH43" s="18">
        <v>0</v>
      </c>
      <c r="AI43" s="18">
        <v>0</v>
      </c>
      <c r="AJ43" s="13">
        <f t="shared" si="39"/>
        <v>0</v>
      </c>
      <c r="AK43" s="18">
        <v>0</v>
      </c>
      <c r="AL43" s="18">
        <v>0</v>
      </c>
      <c r="AM43" s="13">
        <f t="shared" si="40"/>
        <v>0</v>
      </c>
      <c r="AN43" s="18">
        <v>0</v>
      </c>
      <c r="AO43" s="18">
        <v>0</v>
      </c>
      <c r="AP43" s="13">
        <f t="shared" si="41"/>
        <v>0</v>
      </c>
      <c r="AQ43" s="18">
        <v>0</v>
      </c>
      <c r="AR43" s="18">
        <v>0</v>
      </c>
      <c r="AS43" s="13">
        <f t="shared" si="42"/>
        <v>0</v>
      </c>
      <c r="AT43" s="18">
        <v>0</v>
      </c>
      <c r="AU43" s="18">
        <v>0</v>
      </c>
      <c r="AV43" s="13">
        <f t="shared" si="43"/>
        <v>0</v>
      </c>
      <c r="AW43" s="18">
        <v>0</v>
      </c>
      <c r="AX43" s="18">
        <v>0</v>
      </c>
      <c r="AY43" s="13">
        <f t="shared" si="44"/>
        <v>0</v>
      </c>
      <c r="AZ43" s="18">
        <v>0</v>
      </c>
      <c r="BA43" s="18">
        <v>0</v>
      </c>
      <c r="BB43" s="15">
        <f t="shared" si="45"/>
        <v>0</v>
      </c>
      <c r="BC43" s="18">
        <v>0</v>
      </c>
      <c r="BD43" s="18"/>
      <c r="BE43" s="18"/>
      <c r="BF43" s="18">
        <v>0</v>
      </c>
      <c r="BG43" s="15">
        <f t="shared" si="46"/>
        <v>0</v>
      </c>
      <c r="BH43" s="18">
        <v>0</v>
      </c>
      <c r="BI43" s="18"/>
      <c r="BJ43" s="18">
        <v>0</v>
      </c>
      <c r="BK43" s="13">
        <f t="shared" si="47"/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f t="shared" si="48"/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f t="shared" si="49"/>
        <v>0</v>
      </c>
      <c r="BZ43" s="18"/>
      <c r="CA43" s="18"/>
      <c r="CB43" s="18"/>
      <c r="CC43" s="18"/>
      <c r="CD43" s="18"/>
      <c r="CE43" s="18"/>
      <c r="CF43" s="13">
        <f t="shared" si="50"/>
        <v>0</v>
      </c>
      <c r="CG43" s="18"/>
      <c r="CH43" s="18"/>
      <c r="CI43" s="13">
        <f t="shared" si="51"/>
        <v>0</v>
      </c>
      <c r="CJ43" s="18"/>
      <c r="CK43" s="18"/>
      <c r="CL43" s="13">
        <f t="shared" si="52"/>
        <v>0</v>
      </c>
      <c r="CM43" s="18"/>
      <c r="CN43" s="18"/>
      <c r="CO43" s="13">
        <f t="shared" si="53"/>
        <v>0</v>
      </c>
      <c r="CP43" s="18"/>
      <c r="CQ43" s="18"/>
      <c r="CR43" s="13">
        <f t="shared" si="54"/>
        <v>0</v>
      </c>
      <c r="CS43" s="18"/>
      <c r="CT43" s="18"/>
      <c r="CU43" s="18"/>
      <c r="CV43" s="20"/>
      <c r="CW43" s="17">
        <f t="shared" si="26"/>
        <v>1160</v>
      </c>
      <c r="CX43" s="13">
        <f t="shared" si="27"/>
        <v>870</v>
      </c>
      <c r="CY43" s="13">
        <f t="shared" si="55"/>
        <v>290</v>
      </c>
    </row>
    <row r="44" spans="1:103" ht="31.5" x14ac:dyDescent="0.25">
      <c r="A44" s="12" t="s">
        <v>141</v>
      </c>
      <c r="B44" s="13">
        <f t="shared" si="29"/>
        <v>0</v>
      </c>
      <c r="C44" s="18">
        <v>0</v>
      </c>
      <c r="D44" s="18"/>
      <c r="E44" s="18">
        <v>0</v>
      </c>
      <c r="F44" s="13">
        <f t="shared" si="30"/>
        <v>0</v>
      </c>
      <c r="G44" s="18">
        <v>0</v>
      </c>
      <c r="H44" s="18">
        <v>0</v>
      </c>
      <c r="I44" s="13">
        <f t="shared" si="31"/>
        <v>0</v>
      </c>
      <c r="J44" s="18">
        <v>0</v>
      </c>
      <c r="K44" s="18">
        <v>0</v>
      </c>
      <c r="L44" s="13">
        <f t="shared" si="32"/>
        <v>0</v>
      </c>
      <c r="M44" s="18">
        <v>0</v>
      </c>
      <c r="N44" s="18">
        <v>0</v>
      </c>
      <c r="O44" s="13">
        <f t="shared" si="33"/>
        <v>0</v>
      </c>
      <c r="P44" s="18">
        <v>0</v>
      </c>
      <c r="Q44" s="18">
        <v>0</v>
      </c>
      <c r="R44" s="13">
        <f t="shared" si="34"/>
        <v>0</v>
      </c>
      <c r="S44" s="18">
        <v>0</v>
      </c>
      <c r="T44" s="18">
        <v>0</v>
      </c>
      <c r="U44" s="13">
        <f t="shared" si="35"/>
        <v>0</v>
      </c>
      <c r="V44" s="18">
        <v>0</v>
      </c>
      <c r="W44" s="18">
        <v>0</v>
      </c>
      <c r="X44" s="13">
        <f t="shared" si="36"/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f t="shared" si="37"/>
        <v>0</v>
      </c>
      <c r="AE44" s="18">
        <v>0</v>
      </c>
      <c r="AF44" s="18">
        <v>0</v>
      </c>
      <c r="AG44" s="13">
        <f t="shared" si="38"/>
        <v>0</v>
      </c>
      <c r="AH44" s="18">
        <v>0</v>
      </c>
      <c r="AI44" s="18">
        <v>0</v>
      </c>
      <c r="AJ44" s="13">
        <f t="shared" si="39"/>
        <v>0</v>
      </c>
      <c r="AK44" s="18">
        <v>0</v>
      </c>
      <c r="AL44" s="18">
        <v>0</v>
      </c>
      <c r="AM44" s="13">
        <f t="shared" si="40"/>
        <v>0</v>
      </c>
      <c r="AN44" s="18">
        <v>0</v>
      </c>
      <c r="AO44" s="18">
        <v>0</v>
      </c>
      <c r="AP44" s="13">
        <f t="shared" si="41"/>
        <v>0</v>
      </c>
      <c r="AQ44" s="18">
        <v>0</v>
      </c>
      <c r="AR44" s="18">
        <v>0</v>
      </c>
      <c r="AS44" s="13">
        <f t="shared" si="42"/>
        <v>0</v>
      </c>
      <c r="AT44" s="18">
        <v>0</v>
      </c>
      <c r="AU44" s="18">
        <v>0</v>
      </c>
      <c r="AV44" s="13">
        <f t="shared" si="43"/>
        <v>0</v>
      </c>
      <c r="AW44" s="18">
        <v>0</v>
      </c>
      <c r="AX44" s="18">
        <v>0</v>
      </c>
      <c r="AY44" s="13">
        <f t="shared" si="44"/>
        <v>0</v>
      </c>
      <c r="AZ44" s="18">
        <v>0</v>
      </c>
      <c r="BA44" s="18">
        <v>0</v>
      </c>
      <c r="BB44" s="15">
        <f t="shared" si="45"/>
        <v>0</v>
      </c>
      <c r="BC44" s="18">
        <v>0</v>
      </c>
      <c r="BD44" s="18"/>
      <c r="BE44" s="18"/>
      <c r="BF44" s="18">
        <v>0</v>
      </c>
      <c r="BG44" s="15">
        <f t="shared" si="46"/>
        <v>0</v>
      </c>
      <c r="BH44" s="18">
        <v>0</v>
      </c>
      <c r="BI44" s="18"/>
      <c r="BJ44" s="18">
        <v>0</v>
      </c>
      <c r="BK44" s="13">
        <f t="shared" si="47"/>
        <v>270</v>
      </c>
      <c r="BL44" s="18">
        <v>270</v>
      </c>
      <c r="BM44" s="18"/>
      <c r="BN44" s="18"/>
      <c r="BO44" s="18"/>
      <c r="BP44" s="13">
        <f t="shared" si="48"/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f t="shared" si="49"/>
        <v>0</v>
      </c>
      <c r="BZ44" s="18"/>
      <c r="CA44" s="18"/>
      <c r="CB44" s="18"/>
      <c r="CC44" s="18"/>
      <c r="CD44" s="18"/>
      <c r="CE44" s="18"/>
      <c r="CF44" s="13">
        <f t="shared" si="50"/>
        <v>0</v>
      </c>
      <c r="CG44" s="18"/>
      <c r="CH44" s="18"/>
      <c r="CI44" s="13">
        <f t="shared" si="51"/>
        <v>0</v>
      </c>
      <c r="CJ44" s="18"/>
      <c r="CK44" s="18"/>
      <c r="CL44" s="13">
        <f t="shared" si="52"/>
        <v>0</v>
      </c>
      <c r="CM44" s="18"/>
      <c r="CN44" s="18"/>
      <c r="CO44" s="13">
        <f t="shared" si="53"/>
        <v>0</v>
      </c>
      <c r="CP44" s="18"/>
      <c r="CQ44" s="18"/>
      <c r="CR44" s="13">
        <f t="shared" si="54"/>
        <v>0</v>
      </c>
      <c r="CS44" s="18"/>
      <c r="CT44" s="18"/>
      <c r="CU44" s="18"/>
      <c r="CV44" s="20"/>
      <c r="CW44" s="17">
        <f t="shared" si="26"/>
        <v>973</v>
      </c>
      <c r="CX44" s="13">
        <f t="shared" si="27"/>
        <v>716</v>
      </c>
      <c r="CY44" s="13">
        <f t="shared" si="55"/>
        <v>257</v>
      </c>
    </row>
    <row r="45" spans="1:103" ht="31.5" x14ac:dyDescent="0.25">
      <c r="A45" s="12" t="s">
        <v>142</v>
      </c>
      <c r="B45" s="13">
        <f t="shared" si="29"/>
        <v>0</v>
      </c>
      <c r="C45" s="18"/>
      <c r="D45" s="18"/>
      <c r="E45" s="18"/>
      <c r="F45" s="13">
        <f t="shared" si="30"/>
        <v>0</v>
      </c>
      <c r="G45" s="18"/>
      <c r="H45" s="18"/>
      <c r="I45" s="13">
        <f t="shared" si="31"/>
        <v>0</v>
      </c>
      <c r="J45" s="18"/>
      <c r="K45" s="18"/>
      <c r="L45" s="13">
        <f t="shared" si="32"/>
        <v>0</v>
      </c>
      <c r="M45" s="18"/>
      <c r="N45" s="18"/>
      <c r="O45" s="13">
        <f t="shared" si="33"/>
        <v>0</v>
      </c>
      <c r="P45" s="18"/>
      <c r="Q45" s="18"/>
      <c r="R45" s="13">
        <f t="shared" si="34"/>
        <v>0</v>
      </c>
      <c r="S45" s="18"/>
      <c r="T45" s="18"/>
      <c r="U45" s="13">
        <f t="shared" si="35"/>
        <v>0</v>
      </c>
      <c r="V45" s="18"/>
      <c r="W45" s="18"/>
      <c r="X45" s="13">
        <f t="shared" si="36"/>
        <v>0</v>
      </c>
      <c r="Y45" s="18"/>
      <c r="Z45" s="18"/>
      <c r="AA45" s="18">
        <f>307+33</f>
        <v>340</v>
      </c>
      <c r="AB45" s="18">
        <f>522+36</f>
        <v>558</v>
      </c>
      <c r="AC45" s="18">
        <v>0</v>
      </c>
      <c r="AD45" s="13">
        <f t="shared" si="37"/>
        <v>0</v>
      </c>
      <c r="AE45" s="18">
        <v>0</v>
      </c>
      <c r="AF45" s="18">
        <v>0</v>
      </c>
      <c r="AG45" s="13">
        <f t="shared" si="38"/>
        <v>0</v>
      </c>
      <c r="AH45" s="18">
        <v>0</v>
      </c>
      <c r="AI45" s="18">
        <v>0</v>
      </c>
      <c r="AJ45" s="13">
        <f t="shared" si="39"/>
        <v>0</v>
      </c>
      <c r="AK45" s="18">
        <v>0</v>
      </c>
      <c r="AL45" s="18">
        <v>0</v>
      </c>
      <c r="AM45" s="13">
        <f t="shared" si="40"/>
        <v>0</v>
      </c>
      <c r="AN45" s="18">
        <v>0</v>
      </c>
      <c r="AO45" s="18">
        <v>0</v>
      </c>
      <c r="AP45" s="13">
        <f t="shared" si="41"/>
        <v>0</v>
      </c>
      <c r="AQ45" s="18">
        <v>0</v>
      </c>
      <c r="AR45" s="18">
        <v>0</v>
      </c>
      <c r="AS45" s="13">
        <f t="shared" si="42"/>
        <v>0</v>
      </c>
      <c r="AT45" s="18">
        <v>0</v>
      </c>
      <c r="AU45" s="18">
        <v>0</v>
      </c>
      <c r="AV45" s="13">
        <f t="shared" si="43"/>
        <v>0</v>
      </c>
      <c r="AW45" s="18">
        <v>0</v>
      </c>
      <c r="AX45" s="18">
        <v>0</v>
      </c>
      <c r="AY45" s="13">
        <f t="shared" si="44"/>
        <v>0</v>
      </c>
      <c r="AZ45" s="18">
        <v>0</v>
      </c>
      <c r="BA45" s="18">
        <v>0</v>
      </c>
      <c r="BB45" s="15">
        <f t="shared" si="45"/>
        <v>0</v>
      </c>
      <c r="BC45" s="18">
        <v>0</v>
      </c>
      <c r="BD45" s="18"/>
      <c r="BE45" s="18"/>
      <c r="BF45" s="18">
        <v>0</v>
      </c>
      <c r="BG45" s="15">
        <f t="shared" si="46"/>
        <v>0</v>
      </c>
      <c r="BH45" s="18">
        <v>0</v>
      </c>
      <c r="BI45" s="18"/>
      <c r="BJ45" s="18">
        <v>0</v>
      </c>
      <c r="BK45" s="13">
        <f t="shared" si="47"/>
        <v>180</v>
      </c>
      <c r="BL45" s="18">
        <f>192-12</f>
        <v>180</v>
      </c>
      <c r="BM45" s="18">
        <v>0</v>
      </c>
      <c r="BN45" s="18">
        <v>0</v>
      </c>
      <c r="BO45" s="18">
        <v>0</v>
      </c>
      <c r="BP45" s="13">
        <f t="shared" si="48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49"/>
        <v>0</v>
      </c>
      <c r="BZ45" s="18">
        <f>49-49</f>
        <v>0</v>
      </c>
      <c r="CA45" s="18">
        <v>0</v>
      </c>
      <c r="CB45" s="18">
        <v>0</v>
      </c>
      <c r="CC45" s="18">
        <f>43-43</f>
        <v>0</v>
      </c>
      <c r="CD45" s="18">
        <v>0</v>
      </c>
      <c r="CE45" s="18">
        <v>0</v>
      </c>
      <c r="CF45" s="13">
        <f t="shared" si="50"/>
        <v>0</v>
      </c>
      <c r="CG45" s="18">
        <v>0</v>
      </c>
      <c r="CH45" s="18">
        <v>0</v>
      </c>
      <c r="CI45" s="13">
        <f t="shared" si="51"/>
        <v>0</v>
      </c>
      <c r="CJ45" s="18">
        <v>0</v>
      </c>
      <c r="CK45" s="18">
        <v>0</v>
      </c>
      <c r="CL45" s="13">
        <f t="shared" si="52"/>
        <v>0</v>
      </c>
      <c r="CM45" s="18">
        <v>0</v>
      </c>
      <c r="CN45" s="18">
        <v>0</v>
      </c>
      <c r="CO45" s="13">
        <f t="shared" si="53"/>
        <v>0</v>
      </c>
      <c r="CP45" s="18">
        <v>0</v>
      </c>
      <c r="CQ45" s="18">
        <v>0</v>
      </c>
      <c r="CR45" s="13">
        <f t="shared" si="54"/>
        <v>342</v>
      </c>
      <c r="CS45" s="18">
        <f>180+26</f>
        <v>206</v>
      </c>
      <c r="CT45" s="18">
        <f>127+9</f>
        <v>136</v>
      </c>
      <c r="CU45" s="18">
        <v>0</v>
      </c>
      <c r="CV45" s="20"/>
      <c r="CW45" s="17">
        <f t="shared" si="26"/>
        <v>1420</v>
      </c>
      <c r="CX45" s="13">
        <f t="shared" si="27"/>
        <v>944</v>
      </c>
      <c r="CY45" s="13">
        <f t="shared" si="55"/>
        <v>476</v>
      </c>
    </row>
    <row r="46" spans="1:103" ht="47.25" x14ac:dyDescent="0.25">
      <c r="A46" s="12" t="s">
        <v>143</v>
      </c>
      <c r="B46" s="13">
        <f t="shared" si="29"/>
        <v>0</v>
      </c>
      <c r="C46" s="18">
        <v>0</v>
      </c>
      <c r="D46" s="18"/>
      <c r="E46" s="18">
        <v>0</v>
      </c>
      <c r="F46" s="13">
        <f t="shared" si="30"/>
        <v>0</v>
      </c>
      <c r="G46" s="18">
        <v>0</v>
      </c>
      <c r="H46" s="18">
        <v>0</v>
      </c>
      <c r="I46" s="13">
        <f t="shared" si="31"/>
        <v>0</v>
      </c>
      <c r="J46" s="18">
        <v>0</v>
      </c>
      <c r="K46" s="18">
        <v>0</v>
      </c>
      <c r="L46" s="13">
        <f t="shared" si="32"/>
        <v>0</v>
      </c>
      <c r="M46" s="18">
        <v>0</v>
      </c>
      <c r="N46" s="18">
        <v>0</v>
      </c>
      <c r="O46" s="13">
        <f t="shared" si="33"/>
        <v>0</v>
      </c>
      <c r="P46" s="18">
        <v>0</v>
      </c>
      <c r="Q46" s="18">
        <v>0</v>
      </c>
      <c r="R46" s="13">
        <f t="shared" si="34"/>
        <v>0</v>
      </c>
      <c r="S46" s="18">
        <v>0</v>
      </c>
      <c r="T46" s="18">
        <v>0</v>
      </c>
      <c r="U46" s="13">
        <f t="shared" si="35"/>
        <v>0</v>
      </c>
      <c r="V46" s="18">
        <v>0</v>
      </c>
      <c r="W46" s="18">
        <v>0</v>
      </c>
      <c r="X46" s="13">
        <f t="shared" si="36"/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f t="shared" si="37"/>
        <v>142</v>
      </c>
      <c r="AE46" s="18">
        <v>142</v>
      </c>
      <c r="AF46" s="18">
        <v>0</v>
      </c>
      <c r="AG46" s="13">
        <f t="shared" si="38"/>
        <v>0</v>
      </c>
      <c r="AH46" s="18">
        <v>0</v>
      </c>
      <c r="AI46" s="18">
        <v>0</v>
      </c>
      <c r="AJ46" s="13">
        <f t="shared" si="39"/>
        <v>0</v>
      </c>
      <c r="AK46" s="18">
        <v>0</v>
      </c>
      <c r="AL46" s="18">
        <v>0</v>
      </c>
      <c r="AM46" s="13">
        <f t="shared" si="40"/>
        <v>0</v>
      </c>
      <c r="AN46" s="18">
        <v>0</v>
      </c>
      <c r="AO46" s="18">
        <v>0</v>
      </c>
      <c r="AP46" s="13">
        <f t="shared" si="41"/>
        <v>0</v>
      </c>
      <c r="AQ46" s="18">
        <v>0</v>
      </c>
      <c r="AR46" s="18">
        <v>0</v>
      </c>
      <c r="AS46" s="13">
        <f t="shared" si="42"/>
        <v>0</v>
      </c>
      <c r="AT46" s="18">
        <v>0</v>
      </c>
      <c r="AU46" s="18">
        <v>0</v>
      </c>
      <c r="AV46" s="13">
        <f t="shared" si="43"/>
        <v>0</v>
      </c>
      <c r="AW46" s="18">
        <v>0</v>
      </c>
      <c r="AX46" s="18">
        <v>0</v>
      </c>
      <c r="AY46" s="13">
        <f t="shared" si="44"/>
        <v>0</v>
      </c>
      <c r="AZ46" s="18">
        <v>0</v>
      </c>
      <c r="BA46" s="18">
        <v>0</v>
      </c>
      <c r="BB46" s="15">
        <f t="shared" si="45"/>
        <v>0</v>
      </c>
      <c r="BC46" s="18">
        <v>0</v>
      </c>
      <c r="BD46" s="18"/>
      <c r="BE46" s="18"/>
      <c r="BF46" s="18">
        <v>0</v>
      </c>
      <c r="BG46" s="15">
        <f t="shared" si="46"/>
        <v>0</v>
      </c>
      <c r="BH46" s="18">
        <v>0</v>
      </c>
      <c r="BI46" s="18"/>
      <c r="BJ46" s="18">
        <v>0</v>
      </c>
      <c r="BK46" s="13">
        <f t="shared" si="47"/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f t="shared" si="48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49"/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f t="shared" si="50"/>
        <v>0</v>
      </c>
      <c r="CG46" s="18">
        <v>0</v>
      </c>
      <c r="CH46" s="18">
        <v>0</v>
      </c>
      <c r="CI46" s="13">
        <f t="shared" si="51"/>
        <v>0</v>
      </c>
      <c r="CJ46" s="18">
        <v>0</v>
      </c>
      <c r="CK46" s="18">
        <v>0</v>
      </c>
      <c r="CL46" s="13">
        <f t="shared" si="52"/>
        <v>0</v>
      </c>
      <c r="CM46" s="18">
        <v>0</v>
      </c>
      <c r="CN46" s="18">
        <v>0</v>
      </c>
      <c r="CO46" s="13">
        <f t="shared" si="53"/>
        <v>0</v>
      </c>
      <c r="CP46" s="18">
        <v>0</v>
      </c>
      <c r="CQ46" s="18">
        <v>0</v>
      </c>
      <c r="CR46" s="13">
        <f t="shared" si="54"/>
        <v>482</v>
      </c>
      <c r="CS46" s="18">
        <v>170</v>
      </c>
      <c r="CT46" s="18">
        <v>312</v>
      </c>
      <c r="CU46" s="18">
        <v>0</v>
      </c>
      <c r="CV46" s="20"/>
      <c r="CW46" s="17">
        <f t="shared" si="26"/>
        <v>1762</v>
      </c>
      <c r="CX46" s="13">
        <f t="shared" si="27"/>
        <v>1450</v>
      </c>
      <c r="CY46" s="13">
        <f t="shared" si="55"/>
        <v>312</v>
      </c>
    </row>
    <row r="47" spans="1:103" ht="31.5" x14ac:dyDescent="0.25">
      <c r="A47" s="12" t="s">
        <v>144</v>
      </c>
      <c r="B47" s="13">
        <f t="shared" si="29"/>
        <v>0</v>
      </c>
      <c r="C47" s="18">
        <v>0</v>
      </c>
      <c r="D47" s="18"/>
      <c r="E47" s="18">
        <v>0</v>
      </c>
      <c r="F47" s="13">
        <f t="shared" si="30"/>
        <v>0</v>
      </c>
      <c r="G47" s="18">
        <v>0</v>
      </c>
      <c r="H47" s="18">
        <v>0</v>
      </c>
      <c r="I47" s="13">
        <f t="shared" si="31"/>
        <v>889</v>
      </c>
      <c r="J47" s="18">
        <v>889</v>
      </c>
      <c r="K47" s="18">
        <v>0</v>
      </c>
      <c r="L47" s="13">
        <f t="shared" si="32"/>
        <v>0</v>
      </c>
      <c r="M47" s="18">
        <v>0</v>
      </c>
      <c r="N47" s="18">
        <v>0</v>
      </c>
      <c r="O47" s="13">
        <f t="shared" si="33"/>
        <v>949</v>
      </c>
      <c r="P47" s="18">
        <v>949</v>
      </c>
      <c r="Q47" s="18">
        <v>0</v>
      </c>
      <c r="R47" s="13">
        <f t="shared" si="34"/>
        <v>167</v>
      </c>
      <c r="S47" s="18">
        <v>167</v>
      </c>
      <c r="T47" s="18">
        <v>0</v>
      </c>
      <c r="U47" s="13">
        <f t="shared" si="35"/>
        <v>0</v>
      </c>
      <c r="V47" s="18">
        <v>0</v>
      </c>
      <c r="W47" s="18">
        <v>0</v>
      </c>
      <c r="X47" s="13">
        <f t="shared" si="36"/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f t="shared" si="37"/>
        <v>2013</v>
      </c>
      <c r="AE47" s="18">
        <v>1397</v>
      </c>
      <c r="AF47" s="18">
        <v>616</v>
      </c>
      <c r="AG47" s="13">
        <f t="shared" si="38"/>
        <v>491</v>
      </c>
      <c r="AH47" s="18">
        <v>491</v>
      </c>
      <c r="AI47" s="18">
        <v>0</v>
      </c>
      <c r="AJ47" s="13">
        <f t="shared" si="39"/>
        <v>1999</v>
      </c>
      <c r="AK47" s="18">
        <v>1813</v>
      </c>
      <c r="AL47" s="18">
        <v>186</v>
      </c>
      <c r="AM47" s="13">
        <f t="shared" si="40"/>
        <v>932</v>
      </c>
      <c r="AN47" s="18">
        <v>800</v>
      </c>
      <c r="AO47" s="18">
        <v>132</v>
      </c>
      <c r="AP47" s="13">
        <f t="shared" si="41"/>
        <v>0</v>
      </c>
      <c r="AQ47" s="18">
        <v>0</v>
      </c>
      <c r="AR47" s="18">
        <v>0</v>
      </c>
      <c r="AS47" s="13">
        <f t="shared" si="42"/>
        <v>0</v>
      </c>
      <c r="AT47" s="18">
        <v>0</v>
      </c>
      <c r="AU47" s="18">
        <v>0</v>
      </c>
      <c r="AV47" s="13">
        <f t="shared" si="43"/>
        <v>0</v>
      </c>
      <c r="AW47" s="18">
        <v>0</v>
      </c>
      <c r="AX47" s="18">
        <v>0</v>
      </c>
      <c r="AY47" s="13">
        <f t="shared" si="44"/>
        <v>0</v>
      </c>
      <c r="AZ47" s="18">
        <v>0</v>
      </c>
      <c r="BA47" s="18">
        <v>0</v>
      </c>
      <c r="BB47" s="15">
        <f t="shared" si="45"/>
        <v>0</v>
      </c>
      <c r="BC47" s="18">
        <v>0</v>
      </c>
      <c r="BD47" s="18"/>
      <c r="BE47" s="18"/>
      <c r="BF47" s="18">
        <v>0</v>
      </c>
      <c r="BG47" s="15">
        <f t="shared" si="46"/>
        <v>100</v>
      </c>
      <c r="BH47" s="18">
        <v>95</v>
      </c>
      <c r="BI47" s="18"/>
      <c r="BJ47" s="18">
        <v>5</v>
      </c>
      <c r="BK47" s="13">
        <f t="shared" si="47"/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f t="shared" si="48"/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f t="shared" si="49"/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f t="shared" si="50"/>
        <v>0</v>
      </c>
      <c r="CG47" s="18">
        <v>0</v>
      </c>
      <c r="CH47" s="18">
        <v>0</v>
      </c>
      <c r="CI47" s="13">
        <f t="shared" si="51"/>
        <v>594</v>
      </c>
      <c r="CJ47" s="18">
        <v>594</v>
      </c>
      <c r="CK47" s="18">
        <v>0</v>
      </c>
      <c r="CL47" s="13">
        <f t="shared" si="52"/>
        <v>0</v>
      </c>
      <c r="CM47" s="18">
        <v>0</v>
      </c>
      <c r="CN47" s="18">
        <v>0</v>
      </c>
      <c r="CO47" s="13">
        <f t="shared" si="53"/>
        <v>0</v>
      </c>
      <c r="CP47" s="18">
        <v>0</v>
      </c>
      <c r="CQ47" s="18">
        <v>0</v>
      </c>
      <c r="CR47" s="13">
        <f t="shared" si="54"/>
        <v>0</v>
      </c>
      <c r="CS47" s="18">
        <v>0</v>
      </c>
      <c r="CT47" s="18">
        <v>0</v>
      </c>
      <c r="CU47" s="18">
        <v>0</v>
      </c>
      <c r="CV47" s="20"/>
      <c r="CW47" s="17">
        <f t="shared" si="26"/>
        <v>24590</v>
      </c>
      <c r="CX47" s="13">
        <f t="shared" si="27"/>
        <v>22257</v>
      </c>
      <c r="CY47" s="13">
        <f t="shared" si="55"/>
        <v>2333</v>
      </c>
    </row>
    <row r="48" spans="1:103" ht="31.5" x14ac:dyDescent="0.25">
      <c r="A48" s="12" t="s">
        <v>145</v>
      </c>
      <c r="B48" s="13">
        <f t="shared" si="29"/>
        <v>3678</v>
      </c>
      <c r="C48" s="18">
        <v>3678</v>
      </c>
      <c r="D48" s="18">
        <v>950</v>
      </c>
      <c r="E48" s="18"/>
      <c r="F48" s="13">
        <f t="shared" si="30"/>
        <v>0</v>
      </c>
      <c r="G48" s="18"/>
      <c r="H48" s="18"/>
      <c r="I48" s="13">
        <f t="shared" si="31"/>
        <v>0</v>
      </c>
      <c r="J48" s="18"/>
      <c r="K48" s="18"/>
      <c r="L48" s="13">
        <f t="shared" si="32"/>
        <v>900</v>
      </c>
      <c r="M48" s="18">
        <v>900</v>
      </c>
      <c r="N48" s="18">
        <v>0</v>
      </c>
      <c r="O48" s="13">
        <f t="shared" si="33"/>
        <v>0</v>
      </c>
      <c r="P48" s="18">
        <v>0</v>
      </c>
      <c r="Q48" s="18">
        <v>0</v>
      </c>
      <c r="R48" s="13">
        <f t="shared" si="34"/>
        <v>0</v>
      </c>
      <c r="S48" s="18">
        <v>0</v>
      </c>
      <c r="T48" s="18">
        <v>0</v>
      </c>
      <c r="U48" s="13">
        <f t="shared" si="35"/>
        <v>0</v>
      </c>
      <c r="V48" s="18">
        <v>0</v>
      </c>
      <c r="W48" s="18">
        <v>0</v>
      </c>
      <c r="X48" s="13">
        <f t="shared" si="36"/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f t="shared" si="37"/>
        <v>0</v>
      </c>
      <c r="AE48" s="18"/>
      <c r="AF48" s="18"/>
      <c r="AG48" s="13">
        <f t="shared" si="38"/>
        <v>0</v>
      </c>
      <c r="AH48" s="18"/>
      <c r="AI48" s="18"/>
      <c r="AJ48" s="13">
        <f t="shared" si="39"/>
        <v>0</v>
      </c>
      <c r="AK48" s="18"/>
      <c r="AL48" s="18"/>
      <c r="AM48" s="13">
        <f t="shared" si="40"/>
        <v>0</v>
      </c>
      <c r="AN48" s="18"/>
      <c r="AO48" s="18"/>
      <c r="AP48" s="13">
        <f t="shared" si="41"/>
        <v>0</v>
      </c>
      <c r="AQ48" s="18"/>
      <c r="AR48" s="18"/>
      <c r="AS48" s="13">
        <f t="shared" si="42"/>
        <v>0</v>
      </c>
      <c r="AT48" s="18"/>
      <c r="AU48" s="18"/>
      <c r="AV48" s="13">
        <f t="shared" si="43"/>
        <v>0</v>
      </c>
      <c r="AW48" s="18"/>
      <c r="AX48" s="18"/>
      <c r="AY48" s="13">
        <f t="shared" si="44"/>
        <v>0</v>
      </c>
      <c r="AZ48" s="18"/>
      <c r="BA48" s="18"/>
      <c r="BB48" s="15">
        <f t="shared" si="45"/>
        <v>20</v>
      </c>
      <c r="BC48" s="18">
        <v>20</v>
      </c>
      <c r="BD48" s="18"/>
      <c r="BE48" s="18">
        <v>20</v>
      </c>
      <c r="BF48" s="18"/>
      <c r="BG48" s="15">
        <f t="shared" si="46"/>
        <v>0</v>
      </c>
      <c r="BH48" s="18"/>
      <c r="BI48" s="18"/>
      <c r="BJ48" s="18"/>
      <c r="BK48" s="13">
        <f t="shared" si="47"/>
        <v>0</v>
      </c>
      <c r="BL48" s="18"/>
      <c r="BM48" s="18"/>
      <c r="BN48" s="18"/>
      <c r="BO48" s="18"/>
      <c r="BP48" s="13">
        <f t="shared" si="48"/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f t="shared" si="49"/>
        <v>0</v>
      </c>
      <c r="BZ48" s="18"/>
      <c r="CA48" s="18"/>
      <c r="CB48" s="18"/>
      <c r="CC48" s="18"/>
      <c r="CD48" s="18"/>
      <c r="CE48" s="18"/>
      <c r="CF48" s="13">
        <f t="shared" si="50"/>
        <v>980</v>
      </c>
      <c r="CG48" s="18">
        <v>980</v>
      </c>
      <c r="CH48" s="18"/>
      <c r="CI48" s="13">
        <f t="shared" si="51"/>
        <v>0</v>
      </c>
      <c r="CJ48" s="18"/>
      <c r="CK48" s="18"/>
      <c r="CL48" s="13">
        <f t="shared" si="52"/>
        <v>2815</v>
      </c>
      <c r="CM48" s="18">
        <v>2815</v>
      </c>
      <c r="CN48" s="18"/>
      <c r="CO48" s="13">
        <f t="shared" si="53"/>
        <v>0</v>
      </c>
      <c r="CP48" s="18"/>
      <c r="CQ48" s="18"/>
      <c r="CR48" s="13">
        <f t="shared" si="54"/>
        <v>0</v>
      </c>
      <c r="CS48" s="18"/>
      <c r="CT48" s="18"/>
      <c r="CU48" s="18"/>
      <c r="CV48" s="20"/>
      <c r="CW48" s="17">
        <f t="shared" si="26"/>
        <v>10106</v>
      </c>
      <c r="CX48" s="13">
        <f t="shared" si="27"/>
        <v>10106</v>
      </c>
      <c r="CY48" s="13">
        <f t="shared" si="55"/>
        <v>0</v>
      </c>
    </row>
    <row r="49" spans="1:103" ht="31.5" x14ac:dyDescent="0.25">
      <c r="A49" s="12" t="s">
        <v>146</v>
      </c>
      <c r="B49" s="13">
        <f t="shared" si="29"/>
        <v>0</v>
      </c>
      <c r="C49" s="18">
        <v>0</v>
      </c>
      <c r="D49" s="18"/>
      <c r="E49" s="18">
        <v>0</v>
      </c>
      <c r="F49" s="13">
        <f t="shared" si="30"/>
        <v>0</v>
      </c>
      <c r="G49" s="18">
        <v>0</v>
      </c>
      <c r="H49" s="18">
        <v>0</v>
      </c>
      <c r="I49" s="13">
        <f t="shared" si="31"/>
        <v>440</v>
      </c>
      <c r="J49" s="14"/>
      <c r="K49" s="14">
        <v>440</v>
      </c>
      <c r="L49" s="13">
        <f t="shared" si="32"/>
        <v>0</v>
      </c>
      <c r="M49" s="18">
        <v>0</v>
      </c>
      <c r="N49" s="18">
        <v>0</v>
      </c>
      <c r="O49" s="13">
        <f t="shared" si="33"/>
        <v>0</v>
      </c>
      <c r="P49" s="18">
        <v>0</v>
      </c>
      <c r="Q49" s="18">
        <v>0</v>
      </c>
      <c r="R49" s="13">
        <f t="shared" si="34"/>
        <v>246</v>
      </c>
      <c r="S49" s="18">
        <v>0</v>
      </c>
      <c r="T49" s="15">
        <v>246</v>
      </c>
      <c r="U49" s="13">
        <f t="shared" si="35"/>
        <v>0</v>
      </c>
      <c r="V49" s="18">
        <v>0</v>
      </c>
      <c r="W49" s="18">
        <v>0</v>
      </c>
      <c r="X49" s="13">
        <f t="shared" si="36"/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f t="shared" si="37"/>
        <v>0</v>
      </c>
      <c r="AE49" s="18">
        <v>0</v>
      </c>
      <c r="AF49" s="18">
        <v>0</v>
      </c>
      <c r="AG49" s="13">
        <f t="shared" si="38"/>
        <v>0</v>
      </c>
      <c r="AH49" s="18">
        <v>0</v>
      </c>
      <c r="AI49" s="18">
        <v>0</v>
      </c>
      <c r="AJ49" s="13">
        <f t="shared" si="39"/>
        <v>0</v>
      </c>
      <c r="AK49" s="18">
        <v>0</v>
      </c>
      <c r="AL49" s="18">
        <v>0</v>
      </c>
      <c r="AM49" s="13">
        <f t="shared" si="40"/>
        <v>0</v>
      </c>
      <c r="AN49" s="18">
        <v>0</v>
      </c>
      <c r="AO49" s="18">
        <v>0</v>
      </c>
      <c r="AP49" s="13">
        <f t="shared" si="41"/>
        <v>0</v>
      </c>
      <c r="AQ49" s="18">
        <v>0</v>
      </c>
      <c r="AR49" s="18">
        <v>0</v>
      </c>
      <c r="AS49" s="13">
        <f t="shared" si="42"/>
        <v>0</v>
      </c>
      <c r="AT49" s="18">
        <v>0</v>
      </c>
      <c r="AU49" s="18">
        <v>0</v>
      </c>
      <c r="AV49" s="13">
        <f t="shared" si="43"/>
        <v>0</v>
      </c>
      <c r="AW49" s="18">
        <v>0</v>
      </c>
      <c r="AX49" s="18">
        <v>0</v>
      </c>
      <c r="AY49" s="13">
        <f t="shared" si="44"/>
        <v>0</v>
      </c>
      <c r="AZ49" s="18">
        <v>0</v>
      </c>
      <c r="BA49" s="18">
        <v>0</v>
      </c>
      <c r="BB49" s="15">
        <f t="shared" si="45"/>
        <v>0</v>
      </c>
      <c r="BC49" s="18">
        <v>0</v>
      </c>
      <c r="BD49" s="18"/>
      <c r="BE49" s="18"/>
      <c r="BF49" s="18">
        <v>0</v>
      </c>
      <c r="BG49" s="15">
        <f t="shared" si="46"/>
        <v>0</v>
      </c>
      <c r="BH49" s="18">
        <v>0</v>
      </c>
      <c r="BI49" s="18"/>
      <c r="BJ49" s="18">
        <v>0</v>
      </c>
      <c r="BK49" s="13">
        <f t="shared" si="47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48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49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50"/>
        <v>0</v>
      </c>
      <c r="CG49" s="18">
        <v>0</v>
      </c>
      <c r="CH49" s="18">
        <v>0</v>
      </c>
      <c r="CI49" s="13">
        <f t="shared" si="51"/>
        <v>0</v>
      </c>
      <c r="CJ49" s="18">
        <v>0</v>
      </c>
      <c r="CK49" s="18">
        <v>0</v>
      </c>
      <c r="CL49" s="13">
        <f t="shared" si="52"/>
        <v>1177</v>
      </c>
      <c r="CM49" s="18">
        <v>0</v>
      </c>
      <c r="CN49" s="15">
        <v>1177</v>
      </c>
      <c r="CO49" s="13">
        <f t="shared" si="53"/>
        <v>0</v>
      </c>
      <c r="CP49" s="18">
        <v>0</v>
      </c>
      <c r="CQ49" s="18">
        <v>0</v>
      </c>
      <c r="CR49" s="13">
        <f t="shared" si="54"/>
        <v>2083</v>
      </c>
      <c r="CS49" s="18">
        <v>0</v>
      </c>
      <c r="CT49" s="15">
        <v>2083</v>
      </c>
      <c r="CU49" s="18">
        <v>0</v>
      </c>
      <c r="CV49" s="20"/>
      <c r="CW49" s="17">
        <f t="shared" si="26"/>
        <v>4500</v>
      </c>
      <c r="CX49" s="13">
        <f t="shared" si="27"/>
        <v>0</v>
      </c>
      <c r="CY49" s="13">
        <f t="shared" si="55"/>
        <v>4500</v>
      </c>
    </row>
    <row r="50" spans="1:103" ht="56.25" customHeight="1" x14ac:dyDescent="0.25">
      <c r="A50" s="12" t="s">
        <v>147</v>
      </c>
      <c r="B50" s="13">
        <f t="shared" si="29"/>
        <v>0</v>
      </c>
      <c r="C50" s="18">
        <v>0</v>
      </c>
      <c r="D50" s="18"/>
      <c r="E50" s="18">
        <v>0</v>
      </c>
      <c r="F50" s="13">
        <f t="shared" si="30"/>
        <v>0</v>
      </c>
      <c r="G50" s="18">
        <v>0</v>
      </c>
      <c r="H50" s="18">
        <v>0</v>
      </c>
      <c r="I50" s="13">
        <f t="shared" si="31"/>
        <v>0</v>
      </c>
      <c r="J50" s="18">
        <v>0</v>
      </c>
      <c r="K50" s="18">
        <v>0</v>
      </c>
      <c r="L50" s="13">
        <f t="shared" si="32"/>
        <v>0</v>
      </c>
      <c r="M50" s="18">
        <v>0</v>
      </c>
      <c r="N50" s="18">
        <v>0</v>
      </c>
      <c r="O50" s="13">
        <f t="shared" si="33"/>
        <v>0</v>
      </c>
      <c r="P50" s="18">
        <v>0</v>
      </c>
      <c r="Q50" s="18">
        <v>0</v>
      </c>
      <c r="R50" s="13">
        <f t="shared" si="34"/>
        <v>0</v>
      </c>
      <c r="S50" s="18">
        <v>0</v>
      </c>
      <c r="T50" s="18">
        <v>0</v>
      </c>
      <c r="U50" s="13">
        <f t="shared" si="35"/>
        <v>0</v>
      </c>
      <c r="V50" s="18">
        <v>0</v>
      </c>
      <c r="W50" s="18">
        <v>0</v>
      </c>
      <c r="X50" s="13">
        <f t="shared" si="36"/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f t="shared" si="37"/>
        <v>0</v>
      </c>
      <c r="AE50" s="18">
        <v>0</v>
      </c>
      <c r="AF50" s="18">
        <v>0</v>
      </c>
      <c r="AG50" s="13">
        <f t="shared" si="38"/>
        <v>0</v>
      </c>
      <c r="AH50" s="18">
        <v>0</v>
      </c>
      <c r="AI50" s="18">
        <v>0</v>
      </c>
      <c r="AJ50" s="13">
        <f t="shared" si="39"/>
        <v>0</v>
      </c>
      <c r="AK50" s="18">
        <v>0</v>
      </c>
      <c r="AL50" s="18">
        <v>0</v>
      </c>
      <c r="AM50" s="13">
        <f t="shared" si="40"/>
        <v>0</v>
      </c>
      <c r="AN50" s="18">
        <v>0</v>
      </c>
      <c r="AO50" s="18">
        <v>0</v>
      </c>
      <c r="AP50" s="13">
        <f t="shared" si="41"/>
        <v>0</v>
      </c>
      <c r="AQ50" s="18">
        <v>0</v>
      </c>
      <c r="AR50" s="18">
        <v>0</v>
      </c>
      <c r="AS50" s="13">
        <f t="shared" si="42"/>
        <v>0</v>
      </c>
      <c r="AT50" s="18">
        <v>0</v>
      </c>
      <c r="AU50" s="18">
        <v>0</v>
      </c>
      <c r="AV50" s="13">
        <f t="shared" si="43"/>
        <v>0</v>
      </c>
      <c r="AW50" s="18">
        <v>0</v>
      </c>
      <c r="AX50" s="18">
        <v>0</v>
      </c>
      <c r="AY50" s="13">
        <f t="shared" si="44"/>
        <v>0</v>
      </c>
      <c r="AZ50" s="18">
        <v>0</v>
      </c>
      <c r="BA50" s="18">
        <v>0</v>
      </c>
      <c r="BB50" s="15">
        <f t="shared" si="45"/>
        <v>0</v>
      </c>
      <c r="BC50" s="18">
        <v>0</v>
      </c>
      <c r="BD50" s="18"/>
      <c r="BE50" s="18"/>
      <c r="BF50" s="18">
        <v>0</v>
      </c>
      <c r="BG50" s="15">
        <f t="shared" si="46"/>
        <v>0</v>
      </c>
      <c r="BH50" s="18">
        <v>0</v>
      </c>
      <c r="BI50" s="18"/>
      <c r="BJ50" s="18">
        <v>0</v>
      </c>
      <c r="BK50" s="13">
        <f t="shared" si="47"/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f t="shared" si="48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49"/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f t="shared" si="50"/>
        <v>0</v>
      </c>
      <c r="CG50" s="18">
        <v>0</v>
      </c>
      <c r="CH50" s="18">
        <v>0</v>
      </c>
      <c r="CI50" s="13">
        <f t="shared" si="51"/>
        <v>0</v>
      </c>
      <c r="CJ50" s="18">
        <v>0</v>
      </c>
      <c r="CK50" s="18">
        <v>0</v>
      </c>
      <c r="CL50" s="13">
        <f t="shared" si="52"/>
        <v>0</v>
      </c>
      <c r="CM50" s="18">
        <v>0</v>
      </c>
      <c r="CN50" s="18">
        <v>0</v>
      </c>
      <c r="CO50" s="13">
        <f t="shared" si="53"/>
        <v>0</v>
      </c>
      <c r="CP50" s="18">
        <v>0</v>
      </c>
      <c r="CQ50" s="18">
        <v>0</v>
      </c>
      <c r="CR50" s="13">
        <f t="shared" si="54"/>
        <v>0</v>
      </c>
      <c r="CS50" s="18"/>
      <c r="CT50" s="18"/>
      <c r="CU50" s="18"/>
      <c r="CV50" s="20"/>
      <c r="CW50" s="17">
        <f t="shared" si="26"/>
        <v>1227</v>
      </c>
      <c r="CX50" s="13">
        <f t="shared" si="27"/>
        <v>1227</v>
      </c>
      <c r="CY50" s="13">
        <f t="shared" si="55"/>
        <v>0</v>
      </c>
    </row>
    <row r="51" spans="1:103" ht="31.5" x14ac:dyDescent="0.25">
      <c r="A51" s="12" t="s">
        <v>170</v>
      </c>
      <c r="B51" s="13">
        <f t="shared" si="29"/>
        <v>1834</v>
      </c>
      <c r="C51" s="18">
        <v>1834</v>
      </c>
      <c r="D51" s="18"/>
      <c r="E51" s="18">
        <v>0</v>
      </c>
      <c r="F51" s="13">
        <f t="shared" si="30"/>
        <v>0</v>
      </c>
      <c r="G51" s="18">
        <v>0</v>
      </c>
      <c r="H51" s="18">
        <v>0</v>
      </c>
      <c r="I51" s="13">
        <f t="shared" si="31"/>
        <v>0</v>
      </c>
      <c r="J51" s="18">
        <v>0</v>
      </c>
      <c r="K51" s="18">
        <v>0</v>
      </c>
      <c r="L51" s="13">
        <f t="shared" si="32"/>
        <v>0</v>
      </c>
      <c r="M51" s="18">
        <v>0</v>
      </c>
      <c r="N51" s="18">
        <v>0</v>
      </c>
      <c r="O51" s="13">
        <f t="shared" si="33"/>
        <v>0</v>
      </c>
      <c r="P51" s="18">
        <v>0</v>
      </c>
      <c r="Q51" s="18">
        <v>0</v>
      </c>
      <c r="R51" s="13">
        <f t="shared" si="34"/>
        <v>0</v>
      </c>
      <c r="S51" s="18">
        <v>0</v>
      </c>
      <c r="T51" s="18">
        <v>0</v>
      </c>
      <c r="U51" s="13">
        <f t="shared" si="35"/>
        <v>0</v>
      </c>
      <c r="V51" s="18">
        <v>0</v>
      </c>
      <c r="W51" s="18">
        <v>0</v>
      </c>
      <c r="X51" s="13">
        <f t="shared" si="36"/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f t="shared" si="37"/>
        <v>2263</v>
      </c>
      <c r="AE51" s="18">
        <v>2183</v>
      </c>
      <c r="AF51" s="18">
        <v>80</v>
      </c>
      <c r="AG51" s="13">
        <f t="shared" si="38"/>
        <v>36</v>
      </c>
      <c r="AH51" s="18">
        <v>36</v>
      </c>
      <c r="AI51" s="18">
        <v>0</v>
      </c>
      <c r="AJ51" s="13">
        <f t="shared" si="39"/>
        <v>0</v>
      </c>
      <c r="AK51" s="18">
        <v>0</v>
      </c>
      <c r="AL51" s="18">
        <v>0</v>
      </c>
      <c r="AM51" s="13">
        <f t="shared" si="40"/>
        <v>4666</v>
      </c>
      <c r="AN51" s="18">
        <v>4190</v>
      </c>
      <c r="AO51" s="18">
        <v>476</v>
      </c>
      <c r="AP51" s="13">
        <f t="shared" si="41"/>
        <v>0</v>
      </c>
      <c r="AQ51" s="18">
        <v>0</v>
      </c>
      <c r="AR51" s="18">
        <v>0</v>
      </c>
      <c r="AS51" s="13">
        <f t="shared" si="42"/>
        <v>1500</v>
      </c>
      <c r="AT51" s="18">
        <v>1500</v>
      </c>
      <c r="AU51" s="18"/>
      <c r="AV51" s="13">
        <f t="shared" si="43"/>
        <v>0</v>
      </c>
      <c r="AW51" s="18"/>
      <c r="AX51" s="18"/>
      <c r="AY51" s="13">
        <f t="shared" si="44"/>
        <v>0</v>
      </c>
      <c r="AZ51" s="18"/>
      <c r="BA51" s="18"/>
      <c r="BB51" s="15">
        <f t="shared" si="45"/>
        <v>0</v>
      </c>
      <c r="BC51" s="18"/>
      <c r="BD51" s="18"/>
      <c r="BE51" s="18"/>
      <c r="BF51" s="18"/>
      <c r="BG51" s="15">
        <f t="shared" si="46"/>
        <v>3296</v>
      </c>
      <c r="BH51" s="18">
        <v>3260</v>
      </c>
      <c r="BI51" s="18">
        <v>265</v>
      </c>
      <c r="BJ51" s="18">
        <v>36</v>
      </c>
      <c r="BK51" s="13">
        <f t="shared" si="47"/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f t="shared" si="48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49"/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f t="shared" si="50"/>
        <v>0</v>
      </c>
      <c r="CG51" s="18"/>
      <c r="CH51" s="18"/>
      <c r="CI51" s="13">
        <f t="shared" si="51"/>
        <v>0</v>
      </c>
      <c r="CJ51" s="18"/>
      <c r="CK51" s="18"/>
      <c r="CL51" s="13">
        <f t="shared" si="52"/>
        <v>2780</v>
      </c>
      <c r="CM51" s="18">
        <v>2780</v>
      </c>
      <c r="CN51" s="18"/>
      <c r="CO51" s="13">
        <f t="shared" si="53"/>
        <v>0</v>
      </c>
      <c r="CP51" s="18"/>
      <c r="CQ51" s="18"/>
      <c r="CR51" s="13">
        <f t="shared" si="54"/>
        <v>0</v>
      </c>
      <c r="CS51" s="18"/>
      <c r="CT51" s="18"/>
      <c r="CU51" s="18"/>
      <c r="CV51" s="18">
        <v>1000</v>
      </c>
      <c r="CW51" s="17">
        <f>CU51+B51+F51+I51+L51+O51+R51+U51+X51+AA51+AB51+AC51+AD51+AG51+AJ51+AM51+AP51+AS51+AV51+AY51+BB51+BG51+BK51+BP51+BY51+CF51+CI51+CL51+CO51+CR51+CE51+CV51</f>
        <v>31098</v>
      </c>
      <c r="CX51" s="13">
        <f>CU51+C51+G51+J51+M51+P51+S51+V51+Y51+AB51+AE51+AH51+AK51+AN51+AQ51+AT51+AW51+AZ51+BC51+BH51+BL51+BW51+BZ51+CG51+CJ51+CM51+CP51+CS51+CE51+BU51+BS51+BN51+BQ51+CC51+CB51+CD51+CV51</f>
        <v>30319</v>
      </c>
      <c r="CY51" s="13">
        <f t="shared" si="55"/>
        <v>779</v>
      </c>
    </row>
    <row r="52" spans="1:103" ht="47.25" x14ac:dyDescent="0.25">
      <c r="A52" s="12" t="s">
        <v>148</v>
      </c>
      <c r="B52" s="13">
        <f t="shared" si="29"/>
        <v>0</v>
      </c>
      <c r="C52" s="18"/>
      <c r="D52" s="18"/>
      <c r="E52" s="18"/>
      <c r="F52" s="13">
        <f t="shared" si="30"/>
        <v>0</v>
      </c>
      <c r="G52" s="18"/>
      <c r="H52" s="18"/>
      <c r="I52" s="13">
        <f t="shared" si="31"/>
        <v>0</v>
      </c>
      <c r="J52" s="18"/>
      <c r="K52" s="18"/>
      <c r="L52" s="13">
        <f t="shared" si="32"/>
        <v>0</v>
      </c>
      <c r="M52" s="18"/>
      <c r="N52" s="18"/>
      <c r="O52" s="13">
        <f t="shared" si="33"/>
        <v>0</v>
      </c>
      <c r="P52" s="18"/>
      <c r="Q52" s="18"/>
      <c r="R52" s="13">
        <f t="shared" si="34"/>
        <v>0</v>
      </c>
      <c r="S52" s="18"/>
      <c r="T52" s="18"/>
      <c r="U52" s="13">
        <f t="shared" si="35"/>
        <v>0</v>
      </c>
      <c r="V52" s="18"/>
      <c r="W52" s="18"/>
      <c r="X52" s="13">
        <f t="shared" si="36"/>
        <v>0</v>
      </c>
      <c r="Y52" s="18"/>
      <c r="Z52" s="18"/>
      <c r="AA52" s="18"/>
      <c r="AB52" s="18">
        <v>840</v>
      </c>
      <c r="AC52" s="18"/>
      <c r="AD52" s="13">
        <f t="shared" si="37"/>
        <v>0</v>
      </c>
      <c r="AE52" s="18"/>
      <c r="AF52" s="18"/>
      <c r="AG52" s="13">
        <f t="shared" si="38"/>
        <v>0</v>
      </c>
      <c r="AH52" s="18"/>
      <c r="AI52" s="18"/>
      <c r="AJ52" s="13">
        <f t="shared" si="39"/>
        <v>0</v>
      </c>
      <c r="AK52" s="18"/>
      <c r="AL52" s="18"/>
      <c r="AM52" s="13">
        <f t="shared" si="40"/>
        <v>0</v>
      </c>
      <c r="AN52" s="18"/>
      <c r="AO52" s="18"/>
      <c r="AP52" s="13">
        <f t="shared" si="41"/>
        <v>0</v>
      </c>
      <c r="AQ52" s="18"/>
      <c r="AR52" s="18"/>
      <c r="AS52" s="13">
        <f t="shared" si="42"/>
        <v>0</v>
      </c>
      <c r="AT52" s="18"/>
      <c r="AU52" s="18"/>
      <c r="AV52" s="13">
        <f t="shared" si="43"/>
        <v>860</v>
      </c>
      <c r="AW52" s="18">
        <v>860</v>
      </c>
      <c r="AX52" s="18">
        <v>0</v>
      </c>
      <c r="AY52" s="13">
        <f t="shared" si="44"/>
        <v>0</v>
      </c>
      <c r="AZ52" s="18"/>
      <c r="BA52" s="18"/>
      <c r="BB52" s="15">
        <f t="shared" si="45"/>
        <v>0</v>
      </c>
      <c r="BC52" s="18"/>
      <c r="BD52" s="18"/>
      <c r="BE52" s="18"/>
      <c r="BF52" s="18"/>
      <c r="BG52" s="15">
        <f t="shared" si="46"/>
        <v>0</v>
      </c>
      <c r="BH52" s="18"/>
      <c r="BI52" s="18"/>
      <c r="BJ52" s="18"/>
      <c r="BK52" s="13">
        <f t="shared" si="47"/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f t="shared" si="48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49"/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f t="shared" si="50"/>
        <v>0</v>
      </c>
      <c r="CG52" s="18">
        <v>0</v>
      </c>
      <c r="CH52" s="18">
        <v>0</v>
      </c>
      <c r="CI52" s="13">
        <f t="shared" si="51"/>
        <v>0</v>
      </c>
      <c r="CJ52" s="18">
        <v>0</v>
      </c>
      <c r="CK52" s="18">
        <v>0</v>
      </c>
      <c r="CL52" s="13">
        <f t="shared" si="52"/>
        <v>0</v>
      </c>
      <c r="CM52" s="18">
        <v>0</v>
      </c>
      <c r="CN52" s="18">
        <v>0</v>
      </c>
      <c r="CO52" s="13">
        <f t="shared" si="53"/>
        <v>0</v>
      </c>
      <c r="CP52" s="18">
        <v>0</v>
      </c>
      <c r="CQ52" s="18">
        <v>0</v>
      </c>
      <c r="CR52" s="13">
        <f t="shared" si="54"/>
        <v>0</v>
      </c>
      <c r="CS52" s="18">
        <v>0</v>
      </c>
      <c r="CT52" s="18">
        <v>0</v>
      </c>
      <c r="CU52" s="18">
        <v>0</v>
      </c>
      <c r="CV52" s="20"/>
      <c r="CW52" s="17">
        <f t="shared" ref="CW52:CW71" si="56">CU52+B52+F52+I52+L52+O52+R52+U52+X52+AA52+AB52+AC52+AD52+AG52+AJ52+AM52+AP52+AS52+AV52+AY52+BB52+BG52+BK52+BP52+BY52+CF52+CI52+CL52+CO52+CR52+CE52</f>
        <v>8680</v>
      </c>
      <c r="CX52" s="13">
        <f t="shared" ref="CX52:CX71" si="57">CU52+C52+G52+J52+M52+P52+S52+V52+Y52+AB52+AE52+AH52+AK52+AN52+AQ52+AT52+AW52+AZ52+BC52+BH52+BL52+BW52+BZ52+CG52+CJ52+CM52+CP52+CS52+CE52+BU52+BS52+BN52+BQ52+CC52+CB52+CD52</f>
        <v>8680</v>
      </c>
      <c r="CY52" s="13">
        <f t="shared" si="55"/>
        <v>0</v>
      </c>
    </row>
    <row r="53" spans="1:103" ht="31.5" x14ac:dyDescent="0.25">
      <c r="A53" s="12" t="s">
        <v>149</v>
      </c>
      <c r="B53" s="13">
        <f t="shared" si="29"/>
        <v>0</v>
      </c>
      <c r="C53" s="18">
        <v>0</v>
      </c>
      <c r="D53" s="18"/>
      <c r="E53" s="18">
        <v>0</v>
      </c>
      <c r="F53" s="13">
        <f t="shared" si="30"/>
        <v>0</v>
      </c>
      <c r="G53" s="18">
        <v>0</v>
      </c>
      <c r="H53" s="18">
        <v>0</v>
      </c>
      <c r="I53" s="13">
        <f t="shared" si="31"/>
        <v>1239</v>
      </c>
      <c r="J53" s="18">
        <v>1234</v>
      </c>
      <c r="K53" s="18">
        <v>5</v>
      </c>
      <c r="L53" s="13">
        <f t="shared" si="32"/>
        <v>0</v>
      </c>
      <c r="M53" s="18">
        <v>0</v>
      </c>
      <c r="N53" s="18">
        <v>0</v>
      </c>
      <c r="O53" s="13">
        <f t="shared" si="33"/>
        <v>0</v>
      </c>
      <c r="P53" s="18">
        <v>0</v>
      </c>
      <c r="Q53" s="18">
        <v>0</v>
      </c>
      <c r="R53" s="13">
        <f t="shared" si="34"/>
        <v>0</v>
      </c>
      <c r="S53" s="18">
        <v>0</v>
      </c>
      <c r="T53" s="18">
        <v>0</v>
      </c>
      <c r="U53" s="13">
        <f t="shared" si="35"/>
        <v>0</v>
      </c>
      <c r="V53" s="18">
        <v>0</v>
      </c>
      <c r="W53" s="18">
        <v>0</v>
      </c>
      <c r="X53" s="13">
        <f t="shared" si="36"/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f t="shared" si="37"/>
        <v>0</v>
      </c>
      <c r="AE53" s="18">
        <v>0</v>
      </c>
      <c r="AF53" s="18">
        <v>0</v>
      </c>
      <c r="AG53" s="13">
        <f t="shared" si="38"/>
        <v>0</v>
      </c>
      <c r="AH53" s="18">
        <v>0</v>
      </c>
      <c r="AI53" s="18">
        <v>0</v>
      </c>
      <c r="AJ53" s="13">
        <f t="shared" si="39"/>
        <v>0</v>
      </c>
      <c r="AK53" s="18">
        <v>0</v>
      </c>
      <c r="AL53" s="18">
        <v>0</v>
      </c>
      <c r="AM53" s="13">
        <f t="shared" si="40"/>
        <v>0</v>
      </c>
      <c r="AN53" s="18">
        <v>0</v>
      </c>
      <c r="AO53" s="18">
        <v>0</v>
      </c>
      <c r="AP53" s="13">
        <f t="shared" si="41"/>
        <v>0</v>
      </c>
      <c r="AQ53" s="18">
        <v>0</v>
      </c>
      <c r="AR53" s="18">
        <v>0</v>
      </c>
      <c r="AS53" s="13">
        <f t="shared" si="42"/>
        <v>0</v>
      </c>
      <c r="AT53" s="18">
        <v>0</v>
      </c>
      <c r="AU53" s="18">
        <v>0</v>
      </c>
      <c r="AV53" s="13">
        <f t="shared" si="43"/>
        <v>0</v>
      </c>
      <c r="AW53" s="18">
        <v>0</v>
      </c>
      <c r="AX53" s="18">
        <v>0</v>
      </c>
      <c r="AY53" s="13">
        <f t="shared" si="44"/>
        <v>0</v>
      </c>
      <c r="AZ53" s="18">
        <v>0</v>
      </c>
      <c r="BA53" s="18">
        <v>0</v>
      </c>
      <c r="BB53" s="15">
        <f t="shared" si="45"/>
        <v>0</v>
      </c>
      <c r="BC53" s="18">
        <v>0</v>
      </c>
      <c r="BD53" s="18"/>
      <c r="BE53" s="18"/>
      <c r="BF53" s="18">
        <v>0</v>
      </c>
      <c r="BG53" s="15">
        <f t="shared" si="46"/>
        <v>0</v>
      </c>
      <c r="BH53" s="18">
        <v>0</v>
      </c>
      <c r="BI53" s="18"/>
      <c r="BJ53" s="18">
        <v>0</v>
      </c>
      <c r="BK53" s="13">
        <f t="shared" si="47"/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f t="shared" si="48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49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50"/>
        <v>0</v>
      </c>
      <c r="CG53" s="18">
        <v>0</v>
      </c>
      <c r="CH53" s="18">
        <v>0</v>
      </c>
      <c r="CI53" s="13">
        <f t="shared" si="51"/>
        <v>0</v>
      </c>
      <c r="CJ53" s="18">
        <v>0</v>
      </c>
      <c r="CK53" s="18">
        <v>0</v>
      </c>
      <c r="CL53" s="13">
        <f t="shared" si="52"/>
        <v>0</v>
      </c>
      <c r="CM53" s="18">
        <v>0</v>
      </c>
      <c r="CN53" s="18">
        <v>0</v>
      </c>
      <c r="CO53" s="13">
        <f t="shared" si="53"/>
        <v>0</v>
      </c>
      <c r="CP53" s="18">
        <v>0</v>
      </c>
      <c r="CQ53" s="18">
        <v>0</v>
      </c>
      <c r="CR53" s="13">
        <f t="shared" si="54"/>
        <v>0</v>
      </c>
      <c r="CS53" s="18">
        <v>0</v>
      </c>
      <c r="CT53" s="18">
        <v>0</v>
      </c>
      <c r="CU53" s="18"/>
      <c r="CV53" s="20"/>
      <c r="CW53" s="17">
        <f t="shared" si="56"/>
        <v>3729</v>
      </c>
      <c r="CX53" s="13">
        <f t="shared" si="57"/>
        <v>3724</v>
      </c>
      <c r="CY53" s="13">
        <f t="shared" si="55"/>
        <v>5</v>
      </c>
    </row>
    <row r="54" spans="1:103" ht="47.25" x14ac:dyDescent="0.25">
      <c r="A54" s="12" t="s">
        <v>150</v>
      </c>
      <c r="B54" s="13">
        <f t="shared" si="29"/>
        <v>0</v>
      </c>
      <c r="C54" s="18">
        <v>0</v>
      </c>
      <c r="D54" s="18"/>
      <c r="E54" s="18">
        <v>0</v>
      </c>
      <c r="F54" s="13">
        <f t="shared" si="30"/>
        <v>0</v>
      </c>
      <c r="G54" s="18">
        <v>0</v>
      </c>
      <c r="H54" s="18">
        <v>0</v>
      </c>
      <c r="I54" s="13">
        <f t="shared" si="31"/>
        <v>0</v>
      </c>
      <c r="J54" s="18">
        <v>0</v>
      </c>
      <c r="K54" s="18">
        <v>0</v>
      </c>
      <c r="L54" s="13">
        <f t="shared" si="32"/>
        <v>0</v>
      </c>
      <c r="M54" s="18">
        <v>0</v>
      </c>
      <c r="N54" s="18">
        <v>0</v>
      </c>
      <c r="O54" s="13">
        <f t="shared" si="33"/>
        <v>0</v>
      </c>
      <c r="P54" s="18">
        <v>0</v>
      </c>
      <c r="Q54" s="18">
        <v>0</v>
      </c>
      <c r="R54" s="13">
        <f t="shared" si="34"/>
        <v>0</v>
      </c>
      <c r="S54" s="18">
        <v>0</v>
      </c>
      <c r="T54" s="18">
        <v>0</v>
      </c>
      <c r="U54" s="13">
        <f t="shared" si="35"/>
        <v>0</v>
      </c>
      <c r="V54" s="18">
        <v>0</v>
      </c>
      <c r="W54" s="18">
        <v>0</v>
      </c>
      <c r="X54" s="13">
        <f t="shared" si="36"/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f t="shared" si="37"/>
        <v>1656</v>
      </c>
      <c r="AE54" s="18">
        <v>1656</v>
      </c>
      <c r="AF54" s="18">
        <v>0</v>
      </c>
      <c r="AG54" s="13">
        <f t="shared" si="38"/>
        <v>124</v>
      </c>
      <c r="AH54" s="18">
        <v>124</v>
      </c>
      <c r="AI54" s="18">
        <v>0</v>
      </c>
      <c r="AJ54" s="13">
        <f t="shared" si="39"/>
        <v>0</v>
      </c>
      <c r="AK54" s="18">
        <v>0</v>
      </c>
      <c r="AL54" s="18">
        <v>0</v>
      </c>
      <c r="AM54" s="13">
        <f t="shared" si="40"/>
        <v>1281</v>
      </c>
      <c r="AN54" s="18">
        <v>1281</v>
      </c>
      <c r="AO54" s="18">
        <v>0</v>
      </c>
      <c r="AP54" s="13">
        <f t="shared" si="41"/>
        <v>0</v>
      </c>
      <c r="AQ54" s="18">
        <v>0</v>
      </c>
      <c r="AR54" s="18">
        <v>0</v>
      </c>
      <c r="AS54" s="13">
        <f t="shared" si="42"/>
        <v>0</v>
      </c>
      <c r="AT54" s="18">
        <v>0</v>
      </c>
      <c r="AU54" s="18">
        <v>0</v>
      </c>
      <c r="AV54" s="13">
        <f t="shared" si="43"/>
        <v>0</v>
      </c>
      <c r="AW54" s="18">
        <v>0</v>
      </c>
      <c r="AX54" s="18">
        <v>0</v>
      </c>
      <c r="AY54" s="13">
        <f t="shared" si="44"/>
        <v>0</v>
      </c>
      <c r="AZ54" s="18">
        <v>0</v>
      </c>
      <c r="BA54" s="18">
        <v>0</v>
      </c>
      <c r="BB54" s="15">
        <f t="shared" si="45"/>
        <v>0</v>
      </c>
      <c r="BC54" s="18">
        <v>0</v>
      </c>
      <c r="BD54" s="18"/>
      <c r="BE54" s="18"/>
      <c r="BF54" s="18">
        <v>0</v>
      </c>
      <c r="BG54" s="15">
        <f t="shared" si="46"/>
        <v>0</v>
      </c>
      <c r="BH54" s="18">
        <v>0</v>
      </c>
      <c r="BI54" s="18"/>
      <c r="BJ54" s="18">
        <v>0</v>
      </c>
      <c r="BK54" s="13">
        <f t="shared" si="47"/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f t="shared" si="48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49"/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f t="shared" si="50"/>
        <v>3203</v>
      </c>
      <c r="CG54" s="18">
        <v>3174</v>
      </c>
      <c r="CH54" s="18">
        <v>29</v>
      </c>
      <c r="CI54" s="13">
        <f t="shared" si="51"/>
        <v>4800</v>
      </c>
      <c r="CJ54" s="18">
        <v>4700</v>
      </c>
      <c r="CK54" s="18">
        <v>100</v>
      </c>
      <c r="CL54" s="13">
        <f t="shared" si="52"/>
        <v>2048</v>
      </c>
      <c r="CM54" s="18">
        <v>2048</v>
      </c>
      <c r="CN54" s="18">
        <v>0</v>
      </c>
      <c r="CO54" s="13">
        <f t="shared" si="53"/>
        <v>0</v>
      </c>
      <c r="CP54" s="18">
        <v>0</v>
      </c>
      <c r="CQ54" s="18">
        <v>0</v>
      </c>
      <c r="CR54" s="13">
        <f t="shared" si="54"/>
        <v>0</v>
      </c>
      <c r="CS54" s="18">
        <v>0</v>
      </c>
      <c r="CT54" s="18">
        <v>0</v>
      </c>
      <c r="CU54" s="18">
        <v>0</v>
      </c>
      <c r="CV54" s="20"/>
      <c r="CW54" s="17">
        <f t="shared" si="56"/>
        <v>19571</v>
      </c>
      <c r="CX54" s="13">
        <f t="shared" si="57"/>
        <v>19442</v>
      </c>
      <c r="CY54" s="13">
        <f t="shared" si="55"/>
        <v>129</v>
      </c>
    </row>
    <row r="55" spans="1:103" ht="31.5" x14ac:dyDescent="0.25">
      <c r="A55" s="12" t="s">
        <v>151</v>
      </c>
      <c r="B55" s="13">
        <f t="shared" si="29"/>
        <v>4470</v>
      </c>
      <c r="C55" s="22">
        <v>4464</v>
      </c>
      <c r="D55" s="23"/>
      <c r="E55" s="18">
        <v>6</v>
      </c>
      <c r="F55" s="13">
        <f t="shared" si="30"/>
        <v>0</v>
      </c>
      <c r="G55" s="18"/>
      <c r="H55" s="18"/>
      <c r="I55" s="13">
        <f t="shared" si="31"/>
        <v>0</v>
      </c>
      <c r="J55" s="18"/>
      <c r="K55" s="18"/>
      <c r="L55" s="13">
        <f t="shared" si="32"/>
        <v>1540</v>
      </c>
      <c r="M55" s="18">
        <v>1532</v>
      </c>
      <c r="N55" s="18">
        <v>8</v>
      </c>
      <c r="O55" s="13">
        <f t="shared" si="33"/>
        <v>0</v>
      </c>
      <c r="P55" s="18">
        <v>0</v>
      </c>
      <c r="Q55" s="18">
        <v>0</v>
      </c>
      <c r="R55" s="13">
        <f t="shared" si="34"/>
        <v>0</v>
      </c>
      <c r="S55" s="18">
        <v>0</v>
      </c>
      <c r="T55" s="18">
        <v>0</v>
      </c>
      <c r="U55" s="13">
        <f t="shared" si="35"/>
        <v>0</v>
      </c>
      <c r="V55" s="18">
        <v>0</v>
      </c>
      <c r="W55" s="18">
        <v>0</v>
      </c>
      <c r="X55" s="13">
        <f t="shared" si="36"/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f t="shared" si="37"/>
        <v>0</v>
      </c>
      <c r="AE55" s="18">
        <v>0</v>
      </c>
      <c r="AF55" s="18">
        <v>0</v>
      </c>
      <c r="AG55" s="13">
        <f t="shared" si="38"/>
        <v>0</v>
      </c>
      <c r="AH55" s="18">
        <v>0</v>
      </c>
      <c r="AI55" s="18">
        <v>0</v>
      </c>
      <c r="AJ55" s="13">
        <f t="shared" si="39"/>
        <v>5702</v>
      </c>
      <c r="AK55" s="18">
        <f>5632-10</f>
        <v>5622</v>
      </c>
      <c r="AL55" s="18">
        <v>80</v>
      </c>
      <c r="AM55" s="13">
        <f t="shared" si="40"/>
        <v>0</v>
      </c>
      <c r="AN55" s="18">
        <v>0</v>
      </c>
      <c r="AO55" s="18">
        <v>0</v>
      </c>
      <c r="AP55" s="13">
        <f t="shared" si="41"/>
        <v>0</v>
      </c>
      <c r="AQ55" s="18">
        <v>0</v>
      </c>
      <c r="AR55" s="18">
        <v>0</v>
      </c>
      <c r="AS55" s="13">
        <f t="shared" si="42"/>
        <v>0</v>
      </c>
      <c r="AT55" s="18">
        <v>0</v>
      </c>
      <c r="AU55" s="18">
        <v>0</v>
      </c>
      <c r="AV55" s="13">
        <f t="shared" si="43"/>
        <v>0</v>
      </c>
      <c r="AW55" s="18">
        <v>0</v>
      </c>
      <c r="AX55" s="18">
        <v>0</v>
      </c>
      <c r="AY55" s="13">
        <f t="shared" si="44"/>
        <v>1007</v>
      </c>
      <c r="AZ55" s="18">
        <v>1007</v>
      </c>
      <c r="BA55" s="18"/>
      <c r="BB55" s="15">
        <f t="shared" si="45"/>
        <v>845</v>
      </c>
      <c r="BC55" s="18">
        <v>845</v>
      </c>
      <c r="BD55" s="18">
        <v>570</v>
      </c>
      <c r="BE55" s="18"/>
      <c r="BF55" s="18"/>
      <c r="BG55" s="15">
        <f t="shared" si="46"/>
        <v>20</v>
      </c>
      <c r="BH55" s="18">
        <v>20</v>
      </c>
      <c r="BI55" s="18"/>
      <c r="BJ55" s="18"/>
      <c r="BK55" s="13">
        <f t="shared" si="47"/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f t="shared" si="48"/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f t="shared" si="49"/>
        <v>9458</v>
      </c>
      <c r="BZ55" s="18">
        <f>1642-10</f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f t="shared" si="50"/>
        <v>0</v>
      </c>
      <c r="CG55" s="18">
        <v>0</v>
      </c>
      <c r="CH55" s="18">
        <v>0</v>
      </c>
      <c r="CI55" s="13">
        <f t="shared" si="51"/>
        <v>0</v>
      </c>
      <c r="CJ55" s="18">
        <v>0</v>
      </c>
      <c r="CK55" s="18">
        <v>0</v>
      </c>
      <c r="CL55" s="13">
        <f t="shared" si="52"/>
        <v>943</v>
      </c>
      <c r="CM55" s="18">
        <v>943</v>
      </c>
      <c r="CN55" s="18">
        <v>0</v>
      </c>
      <c r="CO55" s="13">
        <f t="shared" si="53"/>
        <v>0</v>
      </c>
      <c r="CP55" s="18">
        <v>0</v>
      </c>
      <c r="CQ55" s="18">
        <v>0</v>
      </c>
      <c r="CR55" s="13">
        <f t="shared" si="54"/>
        <v>0</v>
      </c>
      <c r="CS55" s="18">
        <v>0</v>
      </c>
      <c r="CT55" s="18">
        <v>0</v>
      </c>
      <c r="CU55" s="18">
        <v>0</v>
      </c>
      <c r="CV55" s="20"/>
      <c r="CW55" s="17">
        <f t="shared" si="56"/>
        <v>28192</v>
      </c>
      <c r="CX55" s="13">
        <f t="shared" si="57"/>
        <v>25744</v>
      </c>
      <c r="CY55" s="13">
        <f t="shared" si="55"/>
        <v>2448</v>
      </c>
    </row>
    <row r="56" spans="1:103" ht="31.5" x14ac:dyDescent="0.25">
      <c r="A56" s="12" t="s">
        <v>152</v>
      </c>
      <c r="B56" s="13">
        <f t="shared" si="29"/>
        <v>0</v>
      </c>
      <c r="C56" s="18"/>
      <c r="D56" s="18"/>
      <c r="E56" s="18"/>
      <c r="F56" s="13">
        <f t="shared" si="30"/>
        <v>0</v>
      </c>
      <c r="G56" s="18"/>
      <c r="H56" s="18"/>
      <c r="I56" s="13">
        <f t="shared" si="31"/>
        <v>0</v>
      </c>
      <c r="J56" s="18"/>
      <c r="K56" s="18"/>
      <c r="L56" s="13">
        <f t="shared" si="32"/>
        <v>0</v>
      </c>
      <c r="M56" s="18"/>
      <c r="N56" s="18"/>
      <c r="O56" s="13">
        <f t="shared" si="33"/>
        <v>2540</v>
      </c>
      <c r="P56" s="18">
        <v>2482</v>
      </c>
      <c r="Q56" s="18">
        <v>58</v>
      </c>
      <c r="R56" s="13">
        <f t="shared" si="34"/>
        <v>0</v>
      </c>
      <c r="S56" s="18"/>
      <c r="T56" s="18"/>
      <c r="U56" s="13">
        <f t="shared" si="35"/>
        <v>0</v>
      </c>
      <c r="V56" s="18"/>
      <c r="W56" s="18"/>
      <c r="X56" s="13">
        <f t="shared" si="36"/>
        <v>0</v>
      </c>
      <c r="Y56" s="18"/>
      <c r="Z56" s="18"/>
      <c r="AA56" s="18"/>
      <c r="AB56" s="18">
        <v>1906</v>
      </c>
      <c r="AC56" s="18">
        <v>0</v>
      </c>
      <c r="AD56" s="13">
        <f t="shared" si="37"/>
        <v>1706</v>
      </c>
      <c r="AE56" s="18">
        <v>1676</v>
      </c>
      <c r="AF56" s="18">
        <v>30</v>
      </c>
      <c r="AG56" s="13">
        <f t="shared" si="38"/>
        <v>2106</v>
      </c>
      <c r="AH56" s="18">
        <v>2106</v>
      </c>
      <c r="AI56" s="18"/>
      <c r="AJ56" s="13">
        <f t="shared" si="39"/>
        <v>0</v>
      </c>
      <c r="AK56" s="18"/>
      <c r="AL56" s="18"/>
      <c r="AM56" s="13">
        <f t="shared" si="40"/>
        <v>0</v>
      </c>
      <c r="AN56" s="18"/>
      <c r="AO56" s="18"/>
      <c r="AP56" s="13">
        <f t="shared" si="41"/>
        <v>0</v>
      </c>
      <c r="AQ56" s="18"/>
      <c r="AR56" s="18"/>
      <c r="AS56" s="13">
        <f t="shared" si="42"/>
        <v>0</v>
      </c>
      <c r="AT56" s="18"/>
      <c r="AU56" s="18"/>
      <c r="AV56" s="13">
        <f t="shared" si="43"/>
        <v>0</v>
      </c>
      <c r="AW56" s="18"/>
      <c r="AX56" s="18"/>
      <c r="AY56" s="13">
        <f t="shared" si="44"/>
        <v>0</v>
      </c>
      <c r="AZ56" s="18"/>
      <c r="BA56" s="18"/>
      <c r="BB56" s="15">
        <f t="shared" si="45"/>
        <v>0</v>
      </c>
      <c r="BC56" s="18"/>
      <c r="BD56" s="18"/>
      <c r="BE56" s="18"/>
      <c r="BF56" s="18"/>
      <c r="BG56" s="15">
        <f t="shared" si="46"/>
        <v>0</v>
      </c>
      <c r="BH56" s="18"/>
      <c r="BI56" s="18"/>
      <c r="BJ56" s="18"/>
      <c r="BK56" s="13">
        <f t="shared" si="47"/>
        <v>0</v>
      </c>
      <c r="BL56" s="18"/>
      <c r="BM56" s="18"/>
      <c r="BN56" s="18"/>
      <c r="BO56" s="18"/>
      <c r="BP56" s="13">
        <f t="shared" si="48"/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f t="shared" si="49"/>
        <v>0</v>
      </c>
      <c r="BZ56" s="18"/>
      <c r="CA56" s="18"/>
      <c r="CB56" s="18"/>
      <c r="CC56" s="18"/>
      <c r="CD56" s="18"/>
      <c r="CE56" s="18"/>
      <c r="CF56" s="13">
        <f t="shared" si="50"/>
        <v>0</v>
      </c>
      <c r="CG56" s="18"/>
      <c r="CH56" s="18"/>
      <c r="CI56" s="13">
        <f t="shared" si="51"/>
        <v>0</v>
      </c>
      <c r="CJ56" s="18"/>
      <c r="CK56" s="18"/>
      <c r="CL56" s="13">
        <f t="shared" si="52"/>
        <v>2946</v>
      </c>
      <c r="CM56" s="18">
        <v>2918</v>
      </c>
      <c r="CN56" s="18">
        <v>28</v>
      </c>
      <c r="CO56" s="13">
        <f t="shared" si="53"/>
        <v>0</v>
      </c>
      <c r="CP56" s="18"/>
      <c r="CQ56" s="18"/>
      <c r="CR56" s="13">
        <f t="shared" si="54"/>
        <v>0</v>
      </c>
      <c r="CS56" s="18"/>
      <c r="CT56" s="18"/>
      <c r="CU56" s="18"/>
      <c r="CV56" s="20"/>
      <c r="CW56" s="17">
        <f t="shared" si="56"/>
        <v>11204</v>
      </c>
      <c r="CX56" s="13">
        <f t="shared" si="57"/>
        <v>11088</v>
      </c>
      <c r="CY56" s="13">
        <f t="shared" si="55"/>
        <v>116</v>
      </c>
    </row>
    <row r="57" spans="1:103" ht="31.5" x14ac:dyDescent="0.25">
      <c r="A57" s="12" t="s">
        <v>153</v>
      </c>
      <c r="B57" s="13">
        <f t="shared" si="29"/>
        <v>0</v>
      </c>
      <c r="C57" s="18">
        <v>0</v>
      </c>
      <c r="D57" s="18"/>
      <c r="E57" s="18">
        <v>0</v>
      </c>
      <c r="F57" s="13">
        <f t="shared" si="30"/>
        <v>0</v>
      </c>
      <c r="G57" s="18">
        <v>0</v>
      </c>
      <c r="H57" s="18">
        <v>0</v>
      </c>
      <c r="I57" s="13">
        <f t="shared" si="31"/>
        <v>0</v>
      </c>
      <c r="J57" s="18">
        <v>0</v>
      </c>
      <c r="K57" s="18">
        <v>0</v>
      </c>
      <c r="L57" s="13">
        <f t="shared" si="32"/>
        <v>0</v>
      </c>
      <c r="M57" s="18">
        <v>0</v>
      </c>
      <c r="N57" s="18">
        <v>0</v>
      </c>
      <c r="O57" s="13">
        <f t="shared" si="33"/>
        <v>0</v>
      </c>
      <c r="P57" s="18">
        <v>0</v>
      </c>
      <c r="Q57" s="18">
        <v>0</v>
      </c>
      <c r="R57" s="13">
        <f t="shared" si="34"/>
        <v>0</v>
      </c>
      <c r="S57" s="18">
        <v>0</v>
      </c>
      <c r="T57" s="18">
        <v>0</v>
      </c>
      <c r="U57" s="13">
        <f t="shared" si="35"/>
        <v>0</v>
      </c>
      <c r="V57" s="18">
        <v>0</v>
      </c>
      <c r="W57" s="18">
        <v>0</v>
      </c>
      <c r="X57" s="13">
        <f t="shared" si="36"/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f t="shared" si="37"/>
        <v>0</v>
      </c>
      <c r="AE57" s="18">
        <v>0</v>
      </c>
      <c r="AF57" s="18">
        <v>0</v>
      </c>
      <c r="AG57" s="13">
        <f t="shared" si="38"/>
        <v>0</v>
      </c>
      <c r="AH57" s="18">
        <v>0</v>
      </c>
      <c r="AI57" s="18">
        <v>0</v>
      </c>
      <c r="AJ57" s="13">
        <f t="shared" si="39"/>
        <v>0</v>
      </c>
      <c r="AK57" s="18">
        <v>0</v>
      </c>
      <c r="AL57" s="18">
        <v>0</v>
      </c>
      <c r="AM57" s="13">
        <f t="shared" si="40"/>
        <v>0</v>
      </c>
      <c r="AN57" s="18">
        <v>0</v>
      </c>
      <c r="AO57" s="18">
        <v>0</v>
      </c>
      <c r="AP57" s="13">
        <f t="shared" si="41"/>
        <v>0</v>
      </c>
      <c r="AQ57" s="18">
        <v>0</v>
      </c>
      <c r="AR57" s="18">
        <v>0</v>
      </c>
      <c r="AS57" s="13">
        <f t="shared" si="42"/>
        <v>0</v>
      </c>
      <c r="AT57" s="18">
        <v>0</v>
      </c>
      <c r="AU57" s="18">
        <v>0</v>
      </c>
      <c r="AV57" s="13">
        <f t="shared" si="43"/>
        <v>0</v>
      </c>
      <c r="AW57" s="18">
        <v>0</v>
      </c>
      <c r="AX57" s="18">
        <v>0</v>
      </c>
      <c r="AY57" s="13">
        <f t="shared" si="44"/>
        <v>0</v>
      </c>
      <c r="AZ57" s="18">
        <v>0</v>
      </c>
      <c r="BA57" s="18">
        <v>0</v>
      </c>
      <c r="BB57" s="15">
        <f t="shared" si="45"/>
        <v>0</v>
      </c>
      <c r="BC57" s="18">
        <v>0</v>
      </c>
      <c r="BD57" s="18"/>
      <c r="BE57" s="18"/>
      <c r="BF57" s="18">
        <v>0</v>
      </c>
      <c r="BG57" s="15">
        <f t="shared" si="46"/>
        <v>0</v>
      </c>
      <c r="BH57" s="18">
        <v>0</v>
      </c>
      <c r="BI57" s="18"/>
      <c r="BJ57" s="18">
        <v>0</v>
      </c>
      <c r="BK57" s="13">
        <f t="shared" si="47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48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49"/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f t="shared" si="50"/>
        <v>0</v>
      </c>
      <c r="CG57" s="18">
        <v>0</v>
      </c>
      <c r="CH57" s="18">
        <v>0</v>
      </c>
      <c r="CI57" s="13">
        <f t="shared" si="51"/>
        <v>0</v>
      </c>
      <c r="CJ57" s="18">
        <v>0</v>
      </c>
      <c r="CK57" s="18">
        <v>0</v>
      </c>
      <c r="CL57" s="13">
        <f t="shared" si="52"/>
        <v>0</v>
      </c>
      <c r="CM57" s="18">
        <v>0</v>
      </c>
      <c r="CN57" s="18">
        <v>0</v>
      </c>
      <c r="CO57" s="13">
        <f t="shared" si="53"/>
        <v>0</v>
      </c>
      <c r="CP57" s="18">
        <v>0</v>
      </c>
      <c r="CQ57" s="18">
        <v>0</v>
      </c>
      <c r="CR57" s="13">
        <f t="shared" si="54"/>
        <v>0</v>
      </c>
      <c r="CS57" s="18">
        <v>0</v>
      </c>
      <c r="CT57" s="18">
        <v>0</v>
      </c>
      <c r="CU57" s="18">
        <v>1200</v>
      </c>
      <c r="CV57" s="20"/>
      <c r="CW57" s="17">
        <f t="shared" si="56"/>
        <v>4725</v>
      </c>
      <c r="CX57" s="13">
        <f t="shared" si="57"/>
        <v>4608</v>
      </c>
      <c r="CY57" s="13">
        <f t="shared" si="55"/>
        <v>117</v>
      </c>
    </row>
    <row r="58" spans="1:103" ht="31.5" x14ac:dyDescent="0.25">
      <c r="A58" s="12" t="s">
        <v>154</v>
      </c>
      <c r="B58" s="13">
        <f t="shared" si="29"/>
        <v>0</v>
      </c>
      <c r="C58" s="18">
        <v>0</v>
      </c>
      <c r="D58" s="18"/>
      <c r="E58" s="18">
        <v>0</v>
      </c>
      <c r="F58" s="13">
        <f t="shared" si="30"/>
        <v>0</v>
      </c>
      <c r="G58" s="18">
        <v>0</v>
      </c>
      <c r="H58" s="18">
        <v>0</v>
      </c>
      <c r="I58" s="13">
        <f t="shared" si="31"/>
        <v>0</v>
      </c>
      <c r="J58" s="18">
        <v>0</v>
      </c>
      <c r="K58" s="18">
        <v>0</v>
      </c>
      <c r="L58" s="13">
        <f t="shared" si="32"/>
        <v>141</v>
      </c>
      <c r="M58" s="18">
        <v>0</v>
      </c>
      <c r="N58" s="18">
        <v>141</v>
      </c>
      <c r="O58" s="13">
        <f t="shared" si="33"/>
        <v>0</v>
      </c>
      <c r="P58" s="18">
        <v>0</v>
      </c>
      <c r="Q58" s="18">
        <v>0</v>
      </c>
      <c r="R58" s="13">
        <f t="shared" si="34"/>
        <v>0</v>
      </c>
      <c r="S58" s="18">
        <v>0</v>
      </c>
      <c r="T58" s="18">
        <v>0</v>
      </c>
      <c r="U58" s="13">
        <f t="shared" si="35"/>
        <v>0</v>
      </c>
      <c r="V58" s="18">
        <v>0</v>
      </c>
      <c r="W58" s="18">
        <v>0</v>
      </c>
      <c r="X58" s="13">
        <f t="shared" si="36"/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f t="shared" si="37"/>
        <v>0</v>
      </c>
      <c r="AE58" s="18">
        <v>0</v>
      </c>
      <c r="AF58" s="18">
        <v>0</v>
      </c>
      <c r="AG58" s="13">
        <f t="shared" si="38"/>
        <v>0</v>
      </c>
      <c r="AH58" s="18">
        <v>0</v>
      </c>
      <c r="AI58" s="18">
        <v>0</v>
      </c>
      <c r="AJ58" s="13">
        <f t="shared" si="39"/>
        <v>0</v>
      </c>
      <c r="AK58" s="18">
        <v>0</v>
      </c>
      <c r="AL58" s="18">
        <v>0</v>
      </c>
      <c r="AM58" s="13">
        <f t="shared" si="40"/>
        <v>0</v>
      </c>
      <c r="AN58" s="18">
        <v>0</v>
      </c>
      <c r="AO58" s="18">
        <v>0</v>
      </c>
      <c r="AP58" s="13">
        <f t="shared" si="41"/>
        <v>0</v>
      </c>
      <c r="AQ58" s="18">
        <v>0</v>
      </c>
      <c r="AR58" s="18">
        <v>0</v>
      </c>
      <c r="AS58" s="13">
        <f t="shared" si="42"/>
        <v>0</v>
      </c>
      <c r="AT58" s="18">
        <v>0</v>
      </c>
      <c r="AU58" s="18">
        <v>0</v>
      </c>
      <c r="AV58" s="13">
        <f t="shared" si="43"/>
        <v>0</v>
      </c>
      <c r="AW58" s="18">
        <v>0</v>
      </c>
      <c r="AX58" s="18">
        <v>0</v>
      </c>
      <c r="AY58" s="13">
        <f t="shared" si="44"/>
        <v>0</v>
      </c>
      <c r="AZ58" s="18">
        <v>0</v>
      </c>
      <c r="BA58" s="18">
        <v>0</v>
      </c>
      <c r="BB58" s="15">
        <f t="shared" si="45"/>
        <v>0</v>
      </c>
      <c r="BC58" s="18">
        <v>0</v>
      </c>
      <c r="BD58" s="18"/>
      <c r="BE58" s="18"/>
      <c r="BF58" s="18">
        <v>0</v>
      </c>
      <c r="BG58" s="15">
        <f t="shared" si="46"/>
        <v>0</v>
      </c>
      <c r="BH58" s="18">
        <v>0</v>
      </c>
      <c r="BI58" s="18"/>
      <c r="BJ58" s="18">
        <v>0</v>
      </c>
      <c r="BK58" s="13">
        <f t="shared" si="47"/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f t="shared" si="48"/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f t="shared" si="49"/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f t="shared" si="50"/>
        <v>0</v>
      </c>
      <c r="CG58" s="18">
        <v>0</v>
      </c>
      <c r="CH58" s="18">
        <v>0</v>
      </c>
      <c r="CI58" s="13">
        <f t="shared" si="51"/>
        <v>0</v>
      </c>
      <c r="CJ58" s="18">
        <v>0</v>
      </c>
      <c r="CK58" s="18">
        <v>0</v>
      </c>
      <c r="CL58" s="13">
        <f t="shared" si="52"/>
        <v>1204</v>
      </c>
      <c r="CM58" s="18">
        <v>0</v>
      </c>
      <c r="CN58" s="18">
        <v>1204</v>
      </c>
      <c r="CO58" s="13">
        <f t="shared" si="53"/>
        <v>0</v>
      </c>
      <c r="CP58" s="18">
        <v>0</v>
      </c>
      <c r="CQ58" s="18"/>
      <c r="CR58" s="13">
        <f t="shared" si="54"/>
        <v>0</v>
      </c>
      <c r="CS58" s="18"/>
      <c r="CT58" s="18"/>
      <c r="CU58" s="18"/>
      <c r="CV58" s="20"/>
      <c r="CW58" s="17">
        <f t="shared" si="56"/>
        <v>2389</v>
      </c>
      <c r="CX58" s="13">
        <f t="shared" si="57"/>
        <v>0</v>
      </c>
      <c r="CY58" s="13">
        <f t="shared" si="55"/>
        <v>2389</v>
      </c>
    </row>
    <row r="59" spans="1:103" ht="31.5" x14ac:dyDescent="0.25">
      <c r="A59" s="12" t="s">
        <v>155</v>
      </c>
      <c r="B59" s="13">
        <f t="shared" si="29"/>
        <v>3297</v>
      </c>
      <c r="C59" s="18">
        <v>3297</v>
      </c>
      <c r="D59" s="18">
        <v>770</v>
      </c>
      <c r="E59" s="18"/>
      <c r="F59" s="13">
        <f t="shared" si="30"/>
        <v>1968</v>
      </c>
      <c r="G59" s="18">
        <v>1968</v>
      </c>
      <c r="H59" s="18">
        <v>0</v>
      </c>
      <c r="I59" s="13">
        <f t="shared" si="31"/>
        <v>1085</v>
      </c>
      <c r="J59" s="18">
        <v>1085</v>
      </c>
      <c r="K59" s="18">
        <v>0</v>
      </c>
      <c r="L59" s="13">
        <f t="shared" si="32"/>
        <v>950</v>
      </c>
      <c r="M59" s="18">
        <v>950</v>
      </c>
      <c r="N59" s="18">
        <v>0</v>
      </c>
      <c r="O59" s="13">
        <f t="shared" si="33"/>
        <v>1000</v>
      </c>
      <c r="P59" s="18">
        <v>1000</v>
      </c>
      <c r="Q59" s="18">
        <v>0</v>
      </c>
      <c r="R59" s="13">
        <f t="shared" si="34"/>
        <v>940</v>
      </c>
      <c r="S59" s="18">
        <v>940</v>
      </c>
      <c r="T59" s="18"/>
      <c r="U59" s="13">
        <f t="shared" si="35"/>
        <v>0</v>
      </c>
      <c r="V59" s="18"/>
      <c r="W59" s="18"/>
      <c r="X59" s="13">
        <f t="shared" si="36"/>
        <v>0</v>
      </c>
      <c r="Y59" s="18"/>
      <c r="Z59" s="18"/>
      <c r="AA59" s="18"/>
      <c r="AB59" s="18"/>
      <c r="AC59" s="18"/>
      <c r="AD59" s="13">
        <f t="shared" si="37"/>
        <v>1185</v>
      </c>
      <c r="AE59" s="18">
        <v>1185</v>
      </c>
      <c r="AF59" s="18">
        <v>0</v>
      </c>
      <c r="AG59" s="13">
        <f t="shared" si="38"/>
        <v>600</v>
      </c>
      <c r="AH59" s="18">
        <v>600</v>
      </c>
      <c r="AI59" s="18">
        <v>0</v>
      </c>
      <c r="AJ59" s="13">
        <f t="shared" si="39"/>
        <v>1900</v>
      </c>
      <c r="AK59" s="18">
        <v>1900</v>
      </c>
      <c r="AL59" s="18">
        <v>0</v>
      </c>
      <c r="AM59" s="13">
        <f t="shared" si="40"/>
        <v>860</v>
      </c>
      <c r="AN59" s="18">
        <v>860</v>
      </c>
      <c r="AO59" s="18">
        <v>0</v>
      </c>
      <c r="AP59" s="13">
        <f t="shared" si="41"/>
        <v>800</v>
      </c>
      <c r="AQ59" s="18">
        <v>675</v>
      </c>
      <c r="AR59" s="18">
        <v>125</v>
      </c>
      <c r="AS59" s="13">
        <f t="shared" si="42"/>
        <v>0</v>
      </c>
      <c r="AT59" s="18">
        <v>0</v>
      </c>
      <c r="AU59" s="18">
        <v>0</v>
      </c>
      <c r="AV59" s="13">
        <f t="shared" si="43"/>
        <v>1000</v>
      </c>
      <c r="AW59" s="18">
        <v>1000</v>
      </c>
      <c r="AX59" s="18">
        <v>0</v>
      </c>
      <c r="AY59" s="13">
        <f t="shared" si="44"/>
        <v>1200</v>
      </c>
      <c r="AZ59" s="18">
        <v>1200</v>
      </c>
      <c r="BA59" s="18"/>
      <c r="BB59" s="15">
        <f t="shared" si="45"/>
        <v>0</v>
      </c>
      <c r="BC59" s="18"/>
      <c r="BD59" s="18"/>
      <c r="BE59" s="18"/>
      <c r="BF59" s="18"/>
      <c r="BG59" s="15">
        <f t="shared" si="46"/>
        <v>2170</v>
      </c>
      <c r="BH59" s="18">
        <v>2170</v>
      </c>
      <c r="BI59" s="18">
        <v>270</v>
      </c>
      <c r="BJ59" s="18"/>
      <c r="BK59" s="13">
        <f t="shared" si="47"/>
        <v>5335</v>
      </c>
      <c r="BL59" s="18">
        <v>1210</v>
      </c>
      <c r="BM59" s="18">
        <v>0</v>
      </c>
      <c r="BN59" s="18">
        <v>4125</v>
      </c>
      <c r="BO59" s="18">
        <v>0</v>
      </c>
      <c r="BP59" s="13">
        <f t="shared" si="48"/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f t="shared" si="49"/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f t="shared" si="50"/>
        <v>0</v>
      </c>
      <c r="CG59" s="18"/>
      <c r="CH59" s="18"/>
      <c r="CI59" s="13">
        <f t="shared" si="51"/>
        <v>0</v>
      </c>
      <c r="CJ59" s="18"/>
      <c r="CK59" s="18"/>
      <c r="CL59" s="13">
        <f t="shared" si="52"/>
        <v>3045</v>
      </c>
      <c r="CM59" s="18">
        <v>3045</v>
      </c>
      <c r="CN59" s="18"/>
      <c r="CO59" s="13">
        <f t="shared" si="53"/>
        <v>0</v>
      </c>
      <c r="CP59" s="18"/>
      <c r="CQ59" s="18"/>
      <c r="CR59" s="13">
        <f t="shared" si="54"/>
        <v>0</v>
      </c>
      <c r="CS59" s="18"/>
      <c r="CT59" s="18"/>
      <c r="CU59" s="18"/>
      <c r="CV59" s="20"/>
      <c r="CW59" s="17">
        <f t="shared" si="56"/>
        <v>31705</v>
      </c>
      <c r="CX59" s="13">
        <f t="shared" si="57"/>
        <v>31570</v>
      </c>
      <c r="CY59" s="13">
        <f t="shared" si="55"/>
        <v>135</v>
      </c>
    </row>
    <row r="60" spans="1:103" ht="31.5" x14ac:dyDescent="0.25">
      <c r="A60" s="12" t="s">
        <v>156</v>
      </c>
      <c r="B60" s="13">
        <f t="shared" si="29"/>
        <v>8429</v>
      </c>
      <c r="C60" s="18">
        <v>7679</v>
      </c>
      <c r="D60" s="18">
        <v>1350</v>
      </c>
      <c r="E60" s="18">
        <v>750</v>
      </c>
      <c r="F60" s="13">
        <f t="shared" si="30"/>
        <v>0</v>
      </c>
      <c r="G60" s="18"/>
      <c r="H60" s="18"/>
      <c r="I60" s="13">
        <f t="shared" si="31"/>
        <v>0</v>
      </c>
      <c r="J60" s="18"/>
      <c r="K60" s="18"/>
      <c r="L60" s="13">
        <f t="shared" si="32"/>
        <v>0</v>
      </c>
      <c r="M60" s="18"/>
      <c r="N60" s="18"/>
      <c r="O60" s="13">
        <f t="shared" si="33"/>
        <v>0</v>
      </c>
      <c r="P60" s="18"/>
      <c r="Q60" s="18"/>
      <c r="R60" s="13">
        <f t="shared" si="34"/>
        <v>0</v>
      </c>
      <c r="S60" s="18"/>
      <c r="T60" s="18"/>
      <c r="U60" s="13">
        <f t="shared" si="35"/>
        <v>0</v>
      </c>
      <c r="V60" s="18"/>
      <c r="W60" s="18"/>
      <c r="X60" s="13">
        <f t="shared" si="36"/>
        <v>0</v>
      </c>
      <c r="Y60" s="18"/>
      <c r="Z60" s="18"/>
      <c r="AA60" s="18"/>
      <c r="AB60" s="18"/>
      <c r="AC60" s="18"/>
      <c r="AD60" s="13">
        <f t="shared" si="37"/>
        <v>0</v>
      </c>
      <c r="AE60" s="18"/>
      <c r="AF60" s="18"/>
      <c r="AG60" s="13">
        <f t="shared" si="38"/>
        <v>0</v>
      </c>
      <c r="AH60" s="18"/>
      <c r="AI60" s="18"/>
      <c r="AJ60" s="13">
        <f t="shared" si="39"/>
        <v>0</v>
      </c>
      <c r="AK60" s="18"/>
      <c r="AL60" s="18"/>
      <c r="AM60" s="13">
        <f t="shared" si="40"/>
        <v>0</v>
      </c>
      <c r="AN60" s="18"/>
      <c r="AO60" s="18"/>
      <c r="AP60" s="13">
        <f t="shared" si="41"/>
        <v>0</v>
      </c>
      <c r="AQ60" s="18"/>
      <c r="AR60" s="18"/>
      <c r="AS60" s="13">
        <f t="shared" si="42"/>
        <v>0</v>
      </c>
      <c r="AT60" s="18"/>
      <c r="AU60" s="18"/>
      <c r="AV60" s="13">
        <f t="shared" si="43"/>
        <v>0</v>
      </c>
      <c r="AW60" s="18"/>
      <c r="AX60" s="18"/>
      <c r="AY60" s="13">
        <f t="shared" si="44"/>
        <v>0</v>
      </c>
      <c r="AZ60" s="18"/>
      <c r="BA60" s="18"/>
      <c r="BB60" s="15">
        <f t="shared" si="45"/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f t="shared" si="46"/>
        <v>500</v>
      </c>
      <c r="BH60" s="18">
        <v>500</v>
      </c>
      <c r="BI60" s="18">
        <v>200</v>
      </c>
      <c r="BJ60" s="18"/>
      <c r="BK60" s="13">
        <f t="shared" si="47"/>
        <v>0</v>
      </c>
      <c r="BL60" s="18"/>
      <c r="BM60" s="18"/>
      <c r="BN60" s="18"/>
      <c r="BO60" s="18"/>
      <c r="BP60" s="13">
        <f t="shared" si="48"/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f t="shared" si="49"/>
        <v>0</v>
      </c>
      <c r="BZ60" s="18"/>
      <c r="CA60" s="18"/>
      <c r="CB60" s="18"/>
      <c r="CC60" s="18"/>
      <c r="CD60" s="18"/>
      <c r="CE60" s="18"/>
      <c r="CF60" s="13">
        <f t="shared" si="50"/>
        <v>0</v>
      </c>
      <c r="CG60" s="18"/>
      <c r="CH60" s="18"/>
      <c r="CI60" s="13">
        <f t="shared" si="51"/>
        <v>0</v>
      </c>
      <c r="CJ60" s="18"/>
      <c r="CK60" s="18">
        <v>0</v>
      </c>
      <c r="CL60" s="13">
        <f t="shared" si="52"/>
        <v>2080</v>
      </c>
      <c r="CM60" s="18">
        <v>2080</v>
      </c>
      <c r="CN60" s="18">
        <v>0</v>
      </c>
      <c r="CO60" s="13">
        <f t="shared" si="53"/>
        <v>0</v>
      </c>
      <c r="CP60" s="18"/>
      <c r="CQ60" s="18"/>
      <c r="CR60" s="13">
        <f t="shared" si="54"/>
        <v>0</v>
      </c>
      <c r="CS60" s="18"/>
      <c r="CT60" s="18"/>
      <c r="CU60" s="18"/>
      <c r="CV60" s="20"/>
      <c r="CW60" s="17">
        <f t="shared" si="56"/>
        <v>13765</v>
      </c>
      <c r="CX60" s="13">
        <f t="shared" si="57"/>
        <v>12979</v>
      </c>
      <c r="CY60" s="13">
        <f t="shared" si="55"/>
        <v>786</v>
      </c>
    </row>
    <row r="61" spans="1:103" ht="47.25" x14ac:dyDescent="0.25">
      <c r="A61" s="12" t="s">
        <v>157</v>
      </c>
      <c r="B61" s="13">
        <f t="shared" si="29"/>
        <v>593</v>
      </c>
      <c r="C61" s="18">
        <v>0</v>
      </c>
      <c r="D61" s="18"/>
      <c r="E61" s="18">
        <v>593</v>
      </c>
      <c r="F61" s="13">
        <f t="shared" si="30"/>
        <v>379</v>
      </c>
      <c r="G61" s="18">
        <v>0</v>
      </c>
      <c r="H61" s="18">
        <v>379</v>
      </c>
      <c r="I61" s="13">
        <f t="shared" si="31"/>
        <v>881</v>
      </c>
      <c r="J61" s="18">
        <v>0</v>
      </c>
      <c r="K61" s="18">
        <v>881</v>
      </c>
      <c r="L61" s="13">
        <f t="shared" si="32"/>
        <v>462</v>
      </c>
      <c r="M61" s="18">
        <v>0</v>
      </c>
      <c r="N61" s="18">
        <v>462</v>
      </c>
      <c r="O61" s="13">
        <f t="shared" si="33"/>
        <v>1263</v>
      </c>
      <c r="P61" s="18">
        <v>0</v>
      </c>
      <c r="Q61" s="18">
        <v>1263</v>
      </c>
      <c r="R61" s="13">
        <f t="shared" si="34"/>
        <v>746</v>
      </c>
      <c r="S61" s="18">
        <v>0</v>
      </c>
      <c r="T61" s="18">
        <v>746</v>
      </c>
      <c r="U61" s="13">
        <f t="shared" si="35"/>
        <v>0</v>
      </c>
      <c r="V61" s="18">
        <v>0</v>
      </c>
      <c r="W61" s="18">
        <v>0</v>
      </c>
      <c r="X61" s="13">
        <f t="shared" si="36"/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f t="shared" si="37"/>
        <v>942</v>
      </c>
      <c r="AE61" s="18">
        <v>0</v>
      </c>
      <c r="AF61" s="18">
        <v>942</v>
      </c>
      <c r="AG61" s="13">
        <f t="shared" si="38"/>
        <v>58</v>
      </c>
      <c r="AH61" s="18">
        <v>0</v>
      </c>
      <c r="AI61" s="18">
        <v>58</v>
      </c>
      <c r="AJ61" s="13">
        <f t="shared" si="39"/>
        <v>595</v>
      </c>
      <c r="AK61" s="18">
        <v>0</v>
      </c>
      <c r="AL61" s="18">
        <v>595</v>
      </c>
      <c r="AM61" s="13">
        <f t="shared" si="40"/>
        <v>480</v>
      </c>
      <c r="AN61" s="18">
        <v>0</v>
      </c>
      <c r="AO61" s="18">
        <v>480</v>
      </c>
      <c r="AP61" s="13">
        <f t="shared" si="41"/>
        <v>0</v>
      </c>
      <c r="AQ61" s="18">
        <v>0</v>
      </c>
      <c r="AR61" s="18">
        <v>0</v>
      </c>
      <c r="AS61" s="13">
        <f t="shared" si="42"/>
        <v>116</v>
      </c>
      <c r="AT61" s="18">
        <v>0</v>
      </c>
      <c r="AU61" s="18">
        <v>116</v>
      </c>
      <c r="AV61" s="13">
        <f t="shared" si="43"/>
        <v>112</v>
      </c>
      <c r="AW61" s="18">
        <v>0</v>
      </c>
      <c r="AX61" s="18">
        <v>112</v>
      </c>
      <c r="AY61" s="13">
        <f t="shared" si="44"/>
        <v>0</v>
      </c>
      <c r="AZ61" s="18">
        <v>0</v>
      </c>
      <c r="BA61" s="18">
        <v>0</v>
      </c>
      <c r="BB61" s="15">
        <f t="shared" si="45"/>
        <v>0</v>
      </c>
      <c r="BC61" s="18">
        <v>0</v>
      </c>
      <c r="BD61" s="18"/>
      <c r="BE61" s="18"/>
      <c r="BF61" s="18">
        <v>0</v>
      </c>
      <c r="BG61" s="15">
        <f t="shared" si="46"/>
        <v>0</v>
      </c>
      <c r="BH61" s="18">
        <v>0</v>
      </c>
      <c r="BI61" s="18"/>
      <c r="BJ61" s="18">
        <v>0</v>
      </c>
      <c r="BK61" s="13">
        <f t="shared" si="47"/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f t="shared" si="48"/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f t="shared" si="49"/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f t="shared" si="50"/>
        <v>1280</v>
      </c>
      <c r="CG61" s="18">
        <v>0</v>
      </c>
      <c r="CH61" s="18">
        <v>1280</v>
      </c>
      <c r="CI61" s="13">
        <f t="shared" si="51"/>
        <v>0</v>
      </c>
      <c r="CJ61" s="18">
        <v>0</v>
      </c>
      <c r="CK61" s="18">
        <v>0</v>
      </c>
      <c r="CL61" s="13">
        <f t="shared" si="52"/>
        <v>1200</v>
      </c>
      <c r="CM61" s="18">
        <v>0</v>
      </c>
      <c r="CN61" s="18">
        <v>1200</v>
      </c>
      <c r="CO61" s="13">
        <f t="shared" si="53"/>
        <v>0</v>
      </c>
      <c r="CP61" s="18">
        <v>0</v>
      </c>
      <c r="CQ61" s="18">
        <v>0</v>
      </c>
      <c r="CR61" s="13">
        <f t="shared" si="54"/>
        <v>0</v>
      </c>
      <c r="CS61" s="18">
        <v>0</v>
      </c>
      <c r="CT61" s="18">
        <v>0</v>
      </c>
      <c r="CU61" s="18">
        <v>0</v>
      </c>
      <c r="CV61" s="20"/>
      <c r="CW61" s="17">
        <f t="shared" si="56"/>
        <v>11578</v>
      </c>
      <c r="CX61" s="13">
        <f t="shared" si="57"/>
        <v>0</v>
      </c>
      <c r="CY61" s="13">
        <f t="shared" si="55"/>
        <v>11578</v>
      </c>
    </row>
    <row r="62" spans="1:103" ht="47.25" x14ac:dyDescent="0.25">
      <c r="A62" s="12" t="s">
        <v>158</v>
      </c>
      <c r="B62" s="13">
        <f t="shared" si="29"/>
        <v>0</v>
      </c>
      <c r="C62" s="18"/>
      <c r="D62" s="18"/>
      <c r="E62" s="18"/>
      <c r="F62" s="13">
        <f t="shared" si="30"/>
        <v>0</v>
      </c>
      <c r="G62" s="18"/>
      <c r="H62" s="18"/>
      <c r="I62" s="13">
        <f t="shared" si="31"/>
        <v>0</v>
      </c>
      <c r="J62" s="18"/>
      <c r="K62" s="18"/>
      <c r="L62" s="13">
        <f t="shared" si="32"/>
        <v>0</v>
      </c>
      <c r="M62" s="18"/>
      <c r="N62" s="18"/>
      <c r="O62" s="13">
        <f t="shared" si="33"/>
        <v>0</v>
      </c>
      <c r="P62" s="18"/>
      <c r="Q62" s="18"/>
      <c r="R62" s="13">
        <f t="shared" si="34"/>
        <v>0</v>
      </c>
      <c r="S62" s="18"/>
      <c r="T62" s="18"/>
      <c r="U62" s="13">
        <f t="shared" si="35"/>
        <v>0</v>
      </c>
      <c r="V62" s="18"/>
      <c r="W62" s="18"/>
      <c r="X62" s="13">
        <f t="shared" si="36"/>
        <v>0</v>
      </c>
      <c r="Y62" s="18"/>
      <c r="Z62" s="18"/>
      <c r="AA62" s="18"/>
      <c r="AB62" s="18"/>
      <c r="AC62" s="18"/>
      <c r="AD62" s="13">
        <f t="shared" si="37"/>
        <v>0</v>
      </c>
      <c r="AE62" s="18"/>
      <c r="AF62" s="18"/>
      <c r="AG62" s="13">
        <f t="shared" si="38"/>
        <v>0</v>
      </c>
      <c r="AH62" s="18"/>
      <c r="AI62" s="18"/>
      <c r="AJ62" s="13">
        <f t="shared" si="39"/>
        <v>0</v>
      </c>
      <c r="AK62" s="18"/>
      <c r="AL62" s="18"/>
      <c r="AM62" s="13">
        <f t="shared" si="40"/>
        <v>0</v>
      </c>
      <c r="AN62" s="18"/>
      <c r="AO62" s="18"/>
      <c r="AP62" s="13">
        <f t="shared" si="41"/>
        <v>0</v>
      </c>
      <c r="AQ62" s="18"/>
      <c r="AR62" s="18"/>
      <c r="AS62" s="13">
        <f t="shared" si="42"/>
        <v>0</v>
      </c>
      <c r="AT62" s="18"/>
      <c r="AU62" s="18"/>
      <c r="AV62" s="13">
        <f t="shared" si="43"/>
        <v>0</v>
      </c>
      <c r="AW62" s="18"/>
      <c r="AX62" s="18"/>
      <c r="AY62" s="13">
        <f t="shared" si="44"/>
        <v>0</v>
      </c>
      <c r="AZ62" s="18"/>
      <c r="BA62" s="18"/>
      <c r="BB62" s="15">
        <f t="shared" si="45"/>
        <v>0</v>
      </c>
      <c r="BC62" s="18"/>
      <c r="BD62" s="18"/>
      <c r="BE62" s="18"/>
      <c r="BF62" s="18"/>
      <c r="BG62" s="15">
        <f t="shared" si="46"/>
        <v>0</v>
      </c>
      <c r="BH62" s="18"/>
      <c r="BI62" s="18"/>
      <c r="BJ62" s="18"/>
      <c r="BK62" s="13">
        <f t="shared" si="47"/>
        <v>0</v>
      </c>
      <c r="BL62" s="18"/>
      <c r="BM62" s="18"/>
      <c r="BN62" s="18"/>
      <c r="BO62" s="18"/>
      <c r="BP62" s="13">
        <f t="shared" si="48"/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f t="shared" si="49"/>
        <v>0</v>
      </c>
      <c r="BZ62" s="18"/>
      <c r="CA62" s="18"/>
      <c r="CB62" s="18"/>
      <c r="CC62" s="18"/>
      <c r="CD62" s="18"/>
      <c r="CE62" s="18"/>
      <c r="CF62" s="13">
        <f t="shared" si="50"/>
        <v>0</v>
      </c>
      <c r="CG62" s="18"/>
      <c r="CH62" s="18"/>
      <c r="CI62" s="13">
        <f t="shared" si="51"/>
        <v>0</v>
      </c>
      <c r="CJ62" s="18"/>
      <c r="CK62" s="18"/>
      <c r="CL62" s="13">
        <f t="shared" si="52"/>
        <v>0</v>
      </c>
      <c r="CM62" s="18"/>
      <c r="CN62" s="18"/>
      <c r="CO62" s="13">
        <f t="shared" si="53"/>
        <v>0</v>
      </c>
      <c r="CP62" s="18"/>
      <c r="CQ62" s="18"/>
      <c r="CR62" s="13">
        <f t="shared" si="54"/>
        <v>20115</v>
      </c>
      <c r="CS62" s="18">
        <v>9580</v>
      </c>
      <c r="CT62" s="18">
        <v>10535</v>
      </c>
      <c r="CU62" s="18">
        <v>0</v>
      </c>
      <c r="CV62" s="20"/>
      <c r="CW62" s="17">
        <f t="shared" si="56"/>
        <v>20115</v>
      </c>
      <c r="CX62" s="13">
        <f t="shared" si="57"/>
        <v>9580</v>
      </c>
      <c r="CY62" s="13">
        <f t="shared" si="55"/>
        <v>10535</v>
      </c>
    </row>
    <row r="63" spans="1:103" ht="31.5" x14ac:dyDescent="0.25">
      <c r="A63" s="12" t="s">
        <v>159</v>
      </c>
      <c r="B63" s="13">
        <f t="shared" si="29"/>
        <v>0</v>
      </c>
      <c r="C63" s="18">
        <v>0</v>
      </c>
      <c r="D63" s="18"/>
      <c r="E63" s="18">
        <v>0</v>
      </c>
      <c r="F63" s="13">
        <f t="shared" si="30"/>
        <v>0</v>
      </c>
      <c r="G63" s="18">
        <v>0</v>
      </c>
      <c r="H63" s="18">
        <v>0</v>
      </c>
      <c r="I63" s="13">
        <f t="shared" si="31"/>
        <v>0</v>
      </c>
      <c r="J63" s="18">
        <v>0</v>
      </c>
      <c r="K63" s="18">
        <v>0</v>
      </c>
      <c r="L63" s="13">
        <f t="shared" si="32"/>
        <v>0</v>
      </c>
      <c r="M63" s="18">
        <v>0</v>
      </c>
      <c r="N63" s="18">
        <v>0</v>
      </c>
      <c r="O63" s="13">
        <f t="shared" si="33"/>
        <v>0</v>
      </c>
      <c r="P63" s="18">
        <v>0</v>
      </c>
      <c r="Q63" s="18">
        <v>0</v>
      </c>
      <c r="R63" s="13">
        <f t="shared" si="34"/>
        <v>0</v>
      </c>
      <c r="S63" s="18">
        <v>0</v>
      </c>
      <c r="T63" s="18">
        <v>0</v>
      </c>
      <c r="U63" s="13">
        <f t="shared" si="35"/>
        <v>0</v>
      </c>
      <c r="V63" s="18">
        <v>0</v>
      </c>
      <c r="W63" s="18">
        <v>0</v>
      </c>
      <c r="X63" s="13">
        <f t="shared" si="36"/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f t="shared" si="37"/>
        <v>0</v>
      </c>
      <c r="AE63" s="18">
        <v>0</v>
      </c>
      <c r="AF63" s="18">
        <v>0</v>
      </c>
      <c r="AG63" s="13">
        <f t="shared" si="38"/>
        <v>0</v>
      </c>
      <c r="AH63" s="18">
        <v>0</v>
      </c>
      <c r="AI63" s="18">
        <v>0</v>
      </c>
      <c r="AJ63" s="13">
        <f t="shared" si="39"/>
        <v>0</v>
      </c>
      <c r="AK63" s="18">
        <v>0</v>
      </c>
      <c r="AL63" s="18">
        <v>0</v>
      </c>
      <c r="AM63" s="13">
        <f t="shared" si="40"/>
        <v>0</v>
      </c>
      <c r="AN63" s="18">
        <v>0</v>
      </c>
      <c r="AO63" s="18">
        <v>0</v>
      </c>
      <c r="AP63" s="13">
        <f t="shared" si="41"/>
        <v>0</v>
      </c>
      <c r="AQ63" s="18">
        <v>0</v>
      </c>
      <c r="AR63" s="18">
        <v>0</v>
      </c>
      <c r="AS63" s="13">
        <f t="shared" si="42"/>
        <v>0</v>
      </c>
      <c r="AT63" s="18">
        <v>0</v>
      </c>
      <c r="AU63" s="18">
        <v>0</v>
      </c>
      <c r="AV63" s="13">
        <f t="shared" si="43"/>
        <v>0</v>
      </c>
      <c r="AW63" s="18">
        <v>0</v>
      </c>
      <c r="AX63" s="18">
        <v>0</v>
      </c>
      <c r="AY63" s="13">
        <f t="shared" si="44"/>
        <v>0</v>
      </c>
      <c r="AZ63" s="18">
        <v>0</v>
      </c>
      <c r="BA63" s="18">
        <v>0</v>
      </c>
      <c r="BB63" s="15">
        <f t="shared" si="45"/>
        <v>0</v>
      </c>
      <c r="BC63" s="18">
        <v>0</v>
      </c>
      <c r="BD63" s="18"/>
      <c r="BE63" s="18"/>
      <c r="BF63" s="18">
        <v>0</v>
      </c>
      <c r="BG63" s="15">
        <f t="shared" si="46"/>
        <v>0</v>
      </c>
      <c r="BH63" s="18">
        <v>0</v>
      </c>
      <c r="BI63" s="18"/>
      <c r="BJ63" s="18">
        <v>0</v>
      </c>
      <c r="BK63" s="13">
        <f t="shared" si="47"/>
        <v>0</v>
      </c>
      <c r="BL63" s="18"/>
      <c r="BM63" s="18"/>
      <c r="BN63" s="18"/>
      <c r="BO63" s="18">
        <v>0</v>
      </c>
      <c r="BP63" s="13">
        <f t="shared" si="48"/>
        <v>21804</v>
      </c>
      <c r="BQ63" s="19">
        <f>1028-50</f>
        <v>978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f t="shared" si="49"/>
        <v>0</v>
      </c>
      <c r="BZ63" s="18"/>
      <c r="CA63" s="18"/>
      <c r="CB63" s="18"/>
      <c r="CC63" s="18"/>
      <c r="CD63" s="18"/>
      <c r="CE63" s="18"/>
      <c r="CF63" s="13">
        <f t="shared" si="50"/>
        <v>0</v>
      </c>
      <c r="CG63" s="18"/>
      <c r="CH63" s="18"/>
      <c r="CI63" s="13">
        <f t="shared" si="51"/>
        <v>0</v>
      </c>
      <c r="CJ63" s="18"/>
      <c r="CK63" s="18"/>
      <c r="CL63" s="13">
        <f t="shared" si="52"/>
        <v>0</v>
      </c>
      <c r="CM63" s="18"/>
      <c r="CN63" s="18"/>
      <c r="CO63" s="13">
        <f t="shared" si="53"/>
        <v>0</v>
      </c>
      <c r="CP63" s="18"/>
      <c r="CQ63" s="18"/>
      <c r="CR63" s="13">
        <f t="shared" si="54"/>
        <v>0</v>
      </c>
      <c r="CS63" s="18"/>
      <c r="CT63" s="18"/>
      <c r="CU63" s="18"/>
      <c r="CV63" s="20"/>
      <c r="CW63" s="17">
        <f t="shared" si="56"/>
        <v>21804</v>
      </c>
      <c r="CX63" s="13">
        <f t="shared" si="57"/>
        <v>21804</v>
      </c>
      <c r="CY63" s="13">
        <f t="shared" si="55"/>
        <v>0</v>
      </c>
    </row>
    <row r="64" spans="1:103" ht="47.25" x14ac:dyDescent="0.25">
      <c r="A64" s="12" t="s">
        <v>160</v>
      </c>
      <c r="B64" s="13">
        <f t="shared" si="29"/>
        <v>0</v>
      </c>
      <c r="C64" s="14"/>
      <c r="D64" s="14"/>
      <c r="E64" s="14"/>
      <c r="F64" s="13">
        <f t="shared" si="30"/>
        <v>0</v>
      </c>
      <c r="G64" s="14"/>
      <c r="H64" s="14"/>
      <c r="I64" s="13">
        <f t="shared" si="31"/>
        <v>0</v>
      </c>
      <c r="J64" s="14"/>
      <c r="K64" s="14"/>
      <c r="L64" s="13">
        <f t="shared" si="32"/>
        <v>0</v>
      </c>
      <c r="M64" s="14"/>
      <c r="N64" s="14"/>
      <c r="O64" s="13">
        <f t="shared" si="33"/>
        <v>0</v>
      </c>
      <c r="P64" s="14"/>
      <c r="Q64" s="14"/>
      <c r="R64" s="13">
        <f t="shared" si="34"/>
        <v>0</v>
      </c>
      <c r="S64" s="14"/>
      <c r="T64" s="14"/>
      <c r="U64" s="13">
        <f t="shared" si="35"/>
        <v>0</v>
      </c>
      <c r="V64" s="14"/>
      <c r="W64" s="14"/>
      <c r="X64" s="13">
        <f t="shared" si="36"/>
        <v>0</v>
      </c>
      <c r="Y64" s="14"/>
      <c r="Z64" s="14"/>
      <c r="AA64" s="14"/>
      <c r="AB64" s="14"/>
      <c r="AC64" s="14"/>
      <c r="AD64" s="13">
        <f t="shared" si="37"/>
        <v>0</v>
      </c>
      <c r="AE64" s="14"/>
      <c r="AF64" s="14"/>
      <c r="AG64" s="13">
        <f t="shared" si="38"/>
        <v>0</v>
      </c>
      <c r="AH64" s="14"/>
      <c r="AI64" s="14"/>
      <c r="AJ64" s="13">
        <f t="shared" si="39"/>
        <v>0</v>
      </c>
      <c r="AK64" s="14"/>
      <c r="AL64" s="14"/>
      <c r="AM64" s="13">
        <f t="shared" si="40"/>
        <v>0</v>
      </c>
      <c r="AN64" s="14"/>
      <c r="AO64" s="14"/>
      <c r="AP64" s="13">
        <f t="shared" si="41"/>
        <v>0</v>
      </c>
      <c r="AQ64" s="14"/>
      <c r="AR64" s="14"/>
      <c r="AS64" s="13">
        <f t="shared" si="42"/>
        <v>0</v>
      </c>
      <c r="AT64" s="14"/>
      <c r="AU64" s="14"/>
      <c r="AV64" s="13">
        <f t="shared" si="43"/>
        <v>0</v>
      </c>
      <c r="AW64" s="14"/>
      <c r="AX64" s="14"/>
      <c r="AY64" s="13">
        <f t="shared" si="44"/>
        <v>0</v>
      </c>
      <c r="AZ64" s="14"/>
      <c r="BA64" s="14"/>
      <c r="BB64" s="15">
        <f t="shared" si="45"/>
        <v>0</v>
      </c>
      <c r="BC64" s="14"/>
      <c r="BD64" s="14"/>
      <c r="BE64" s="14"/>
      <c r="BF64" s="14"/>
      <c r="BG64" s="15">
        <f t="shared" si="46"/>
        <v>0</v>
      </c>
      <c r="BH64" s="14"/>
      <c r="BI64" s="14"/>
      <c r="BJ64" s="14"/>
      <c r="BK64" s="13">
        <f t="shared" si="47"/>
        <v>0</v>
      </c>
      <c r="BL64" s="14"/>
      <c r="BM64" s="14"/>
      <c r="BN64" s="14"/>
      <c r="BO64" s="14"/>
      <c r="BP64" s="13">
        <f t="shared" si="48"/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f t="shared" si="49"/>
        <v>0</v>
      </c>
      <c r="BZ64" s="14"/>
      <c r="CA64" s="14"/>
      <c r="CB64" s="14"/>
      <c r="CC64" s="14"/>
      <c r="CD64" s="14"/>
      <c r="CE64" s="14"/>
      <c r="CF64" s="13">
        <f t="shared" si="50"/>
        <v>0</v>
      </c>
      <c r="CG64" s="14"/>
      <c r="CH64" s="14"/>
      <c r="CI64" s="13">
        <f t="shared" si="51"/>
        <v>0</v>
      </c>
      <c r="CJ64" s="14"/>
      <c r="CK64" s="14"/>
      <c r="CL64" s="13">
        <f t="shared" si="52"/>
        <v>0</v>
      </c>
      <c r="CM64" s="14"/>
      <c r="CN64" s="14"/>
      <c r="CO64" s="13">
        <f t="shared" si="53"/>
        <v>673</v>
      </c>
      <c r="CP64" s="14">
        <v>598</v>
      </c>
      <c r="CQ64" s="14">
        <v>75</v>
      </c>
      <c r="CR64" s="13">
        <f t="shared" si="54"/>
        <v>0</v>
      </c>
      <c r="CS64" s="14"/>
      <c r="CT64" s="14"/>
      <c r="CU64" s="14"/>
      <c r="CV64" s="16"/>
      <c r="CW64" s="17">
        <f t="shared" si="56"/>
        <v>673</v>
      </c>
      <c r="CX64" s="13">
        <f t="shared" si="57"/>
        <v>598</v>
      </c>
      <c r="CY64" s="13">
        <f t="shared" si="55"/>
        <v>75</v>
      </c>
    </row>
    <row r="65" spans="1:103" ht="47.25" x14ac:dyDescent="0.25">
      <c r="A65" s="12" t="s">
        <v>161</v>
      </c>
      <c r="B65" s="13">
        <f t="shared" si="29"/>
        <v>0</v>
      </c>
      <c r="C65" s="18"/>
      <c r="D65" s="18"/>
      <c r="E65" s="18"/>
      <c r="F65" s="13">
        <f t="shared" si="30"/>
        <v>0</v>
      </c>
      <c r="G65" s="18"/>
      <c r="H65" s="18"/>
      <c r="I65" s="13">
        <f t="shared" si="31"/>
        <v>0</v>
      </c>
      <c r="J65" s="18"/>
      <c r="K65" s="18"/>
      <c r="L65" s="13">
        <f t="shared" si="32"/>
        <v>0</v>
      </c>
      <c r="M65" s="18"/>
      <c r="N65" s="18"/>
      <c r="O65" s="13">
        <f t="shared" si="33"/>
        <v>0</v>
      </c>
      <c r="P65" s="18"/>
      <c r="Q65" s="18"/>
      <c r="R65" s="13">
        <f t="shared" si="34"/>
        <v>0</v>
      </c>
      <c r="S65" s="18"/>
      <c r="T65" s="18"/>
      <c r="U65" s="13">
        <f t="shared" si="35"/>
        <v>0</v>
      </c>
      <c r="V65" s="18"/>
      <c r="W65" s="18"/>
      <c r="X65" s="13">
        <f t="shared" si="36"/>
        <v>0</v>
      </c>
      <c r="Y65" s="18"/>
      <c r="Z65" s="18"/>
      <c r="AA65" s="18"/>
      <c r="AB65" s="18"/>
      <c r="AC65" s="18"/>
      <c r="AD65" s="13">
        <f t="shared" si="37"/>
        <v>0</v>
      </c>
      <c r="AE65" s="18"/>
      <c r="AF65" s="18"/>
      <c r="AG65" s="13">
        <f t="shared" si="38"/>
        <v>0</v>
      </c>
      <c r="AH65" s="18"/>
      <c r="AI65" s="18"/>
      <c r="AJ65" s="13">
        <f t="shared" si="39"/>
        <v>0</v>
      </c>
      <c r="AK65" s="18"/>
      <c r="AL65" s="18"/>
      <c r="AM65" s="13">
        <f t="shared" si="40"/>
        <v>0</v>
      </c>
      <c r="AN65" s="18"/>
      <c r="AO65" s="18"/>
      <c r="AP65" s="13">
        <f t="shared" si="41"/>
        <v>0</v>
      </c>
      <c r="AQ65" s="18"/>
      <c r="AR65" s="18"/>
      <c r="AS65" s="13">
        <f t="shared" si="42"/>
        <v>0</v>
      </c>
      <c r="AT65" s="18"/>
      <c r="AU65" s="18"/>
      <c r="AV65" s="13">
        <f t="shared" si="43"/>
        <v>0</v>
      </c>
      <c r="AW65" s="18"/>
      <c r="AX65" s="18"/>
      <c r="AY65" s="13">
        <f t="shared" si="44"/>
        <v>0</v>
      </c>
      <c r="AZ65" s="18"/>
      <c r="BA65" s="18"/>
      <c r="BB65" s="15">
        <f t="shared" si="45"/>
        <v>0</v>
      </c>
      <c r="BC65" s="18"/>
      <c r="BD65" s="18"/>
      <c r="BE65" s="18"/>
      <c r="BF65" s="18"/>
      <c r="BG65" s="15">
        <f t="shared" si="46"/>
        <v>0</v>
      </c>
      <c r="BH65" s="18"/>
      <c r="BI65" s="18"/>
      <c r="BJ65" s="18"/>
      <c r="BK65" s="13">
        <f t="shared" si="47"/>
        <v>0</v>
      </c>
      <c r="BL65" s="18"/>
      <c r="BM65" s="18"/>
      <c r="BN65" s="18"/>
      <c r="BO65" s="18"/>
      <c r="BP65" s="13">
        <f t="shared" si="48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49"/>
        <v>0</v>
      </c>
      <c r="BZ65" s="18"/>
      <c r="CA65" s="18"/>
      <c r="CB65" s="18"/>
      <c r="CC65" s="18"/>
      <c r="CD65" s="18"/>
      <c r="CE65" s="18"/>
      <c r="CF65" s="13">
        <f t="shared" si="50"/>
        <v>0</v>
      </c>
      <c r="CG65" s="18"/>
      <c r="CH65" s="18"/>
      <c r="CI65" s="13">
        <f t="shared" si="51"/>
        <v>0</v>
      </c>
      <c r="CJ65" s="18"/>
      <c r="CK65" s="18"/>
      <c r="CL65" s="13">
        <f t="shared" si="52"/>
        <v>0</v>
      </c>
      <c r="CM65" s="18"/>
      <c r="CN65" s="18"/>
      <c r="CO65" s="13">
        <f t="shared" si="53"/>
        <v>169</v>
      </c>
      <c r="CP65" s="18">
        <v>85</v>
      </c>
      <c r="CQ65" s="18">
        <v>84</v>
      </c>
      <c r="CR65" s="13">
        <f t="shared" si="54"/>
        <v>0</v>
      </c>
      <c r="CS65" s="18"/>
      <c r="CT65" s="18"/>
      <c r="CU65" s="18"/>
      <c r="CV65" s="20"/>
      <c r="CW65" s="17">
        <f t="shared" si="56"/>
        <v>169</v>
      </c>
      <c r="CX65" s="13">
        <f t="shared" si="57"/>
        <v>85</v>
      </c>
      <c r="CY65" s="13">
        <f t="shared" si="55"/>
        <v>84</v>
      </c>
    </row>
    <row r="66" spans="1:103" ht="47.25" x14ac:dyDescent="0.25">
      <c r="A66" s="12" t="s">
        <v>162</v>
      </c>
      <c r="B66" s="13">
        <f t="shared" si="29"/>
        <v>0</v>
      </c>
      <c r="C66" s="18"/>
      <c r="D66" s="18"/>
      <c r="E66" s="18"/>
      <c r="F66" s="13">
        <f t="shared" si="30"/>
        <v>0</v>
      </c>
      <c r="G66" s="18"/>
      <c r="H66" s="18"/>
      <c r="I66" s="13">
        <f t="shared" si="31"/>
        <v>0</v>
      </c>
      <c r="J66" s="18"/>
      <c r="K66" s="18"/>
      <c r="L66" s="13">
        <f t="shared" si="32"/>
        <v>0</v>
      </c>
      <c r="M66" s="18"/>
      <c r="N66" s="18"/>
      <c r="O66" s="13">
        <f t="shared" si="33"/>
        <v>0</v>
      </c>
      <c r="P66" s="18"/>
      <c r="Q66" s="18"/>
      <c r="R66" s="13">
        <f t="shared" si="34"/>
        <v>0</v>
      </c>
      <c r="S66" s="18"/>
      <c r="T66" s="18"/>
      <c r="U66" s="13">
        <f t="shared" si="35"/>
        <v>0</v>
      </c>
      <c r="V66" s="18"/>
      <c r="W66" s="18"/>
      <c r="X66" s="13">
        <f t="shared" si="36"/>
        <v>0</v>
      </c>
      <c r="Y66" s="18"/>
      <c r="Z66" s="18"/>
      <c r="AA66" s="18"/>
      <c r="AB66" s="18"/>
      <c r="AC66" s="18"/>
      <c r="AD66" s="13">
        <f t="shared" si="37"/>
        <v>0</v>
      </c>
      <c r="AE66" s="18"/>
      <c r="AF66" s="18"/>
      <c r="AG66" s="13">
        <f t="shared" si="38"/>
        <v>0</v>
      </c>
      <c r="AH66" s="18"/>
      <c r="AI66" s="18"/>
      <c r="AJ66" s="13">
        <f t="shared" si="39"/>
        <v>0</v>
      </c>
      <c r="AK66" s="18"/>
      <c r="AL66" s="18"/>
      <c r="AM66" s="13">
        <f t="shared" si="40"/>
        <v>0</v>
      </c>
      <c r="AN66" s="18"/>
      <c r="AO66" s="18"/>
      <c r="AP66" s="13">
        <f t="shared" si="41"/>
        <v>0</v>
      </c>
      <c r="AQ66" s="18"/>
      <c r="AR66" s="18"/>
      <c r="AS66" s="13">
        <f t="shared" si="42"/>
        <v>0</v>
      </c>
      <c r="AT66" s="18"/>
      <c r="AU66" s="18"/>
      <c r="AV66" s="13">
        <f t="shared" si="43"/>
        <v>0</v>
      </c>
      <c r="AW66" s="18"/>
      <c r="AX66" s="18"/>
      <c r="AY66" s="13">
        <f t="shared" si="44"/>
        <v>0</v>
      </c>
      <c r="AZ66" s="18"/>
      <c r="BA66" s="18"/>
      <c r="BB66" s="15">
        <f t="shared" si="45"/>
        <v>0</v>
      </c>
      <c r="BC66" s="18"/>
      <c r="BD66" s="18"/>
      <c r="BE66" s="18"/>
      <c r="BF66" s="18"/>
      <c r="BG66" s="15">
        <f t="shared" si="46"/>
        <v>0</v>
      </c>
      <c r="BH66" s="18"/>
      <c r="BI66" s="18"/>
      <c r="BJ66" s="18"/>
      <c r="BK66" s="13">
        <f t="shared" si="47"/>
        <v>0</v>
      </c>
      <c r="BL66" s="18"/>
      <c r="BM66" s="18"/>
      <c r="BN66" s="18"/>
      <c r="BO66" s="18"/>
      <c r="BP66" s="13">
        <f t="shared" si="48"/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f t="shared" si="49"/>
        <v>0</v>
      </c>
      <c r="BZ66" s="18"/>
      <c r="CA66" s="18"/>
      <c r="CB66" s="18"/>
      <c r="CC66" s="18"/>
      <c r="CD66" s="18"/>
      <c r="CE66" s="18"/>
      <c r="CF66" s="13">
        <f t="shared" si="50"/>
        <v>0</v>
      </c>
      <c r="CG66" s="18"/>
      <c r="CH66" s="18"/>
      <c r="CI66" s="13">
        <f t="shared" si="51"/>
        <v>0</v>
      </c>
      <c r="CJ66" s="18"/>
      <c r="CK66" s="18"/>
      <c r="CL66" s="13">
        <f t="shared" si="52"/>
        <v>0</v>
      </c>
      <c r="CM66" s="18"/>
      <c r="CN66" s="18"/>
      <c r="CO66" s="13">
        <f t="shared" si="53"/>
        <v>154</v>
      </c>
      <c r="CP66" s="18">
        <v>154</v>
      </c>
      <c r="CQ66" s="18">
        <v>0</v>
      </c>
      <c r="CR66" s="13">
        <f t="shared" si="54"/>
        <v>0</v>
      </c>
      <c r="CS66" s="18"/>
      <c r="CT66" s="18"/>
      <c r="CU66" s="18"/>
      <c r="CV66" s="20"/>
      <c r="CW66" s="17">
        <f t="shared" si="56"/>
        <v>154</v>
      </c>
      <c r="CX66" s="13">
        <f t="shared" si="57"/>
        <v>154</v>
      </c>
      <c r="CY66" s="13">
        <f t="shared" si="55"/>
        <v>0</v>
      </c>
    </row>
    <row r="67" spans="1:103" ht="35.25" customHeight="1" x14ac:dyDescent="0.25">
      <c r="A67" s="12" t="s">
        <v>163</v>
      </c>
      <c r="B67" s="13">
        <f t="shared" si="29"/>
        <v>0</v>
      </c>
      <c r="C67" s="18"/>
      <c r="D67" s="18"/>
      <c r="E67" s="18"/>
      <c r="F67" s="13">
        <f t="shared" si="30"/>
        <v>0</v>
      </c>
      <c r="G67" s="18">
        <v>0</v>
      </c>
      <c r="H67" s="18">
        <v>0</v>
      </c>
      <c r="I67" s="13">
        <f t="shared" si="31"/>
        <v>0</v>
      </c>
      <c r="J67" s="18">
        <v>0</v>
      </c>
      <c r="K67" s="18">
        <v>0</v>
      </c>
      <c r="L67" s="13">
        <f t="shared" si="32"/>
        <v>0</v>
      </c>
      <c r="M67" s="18">
        <v>0</v>
      </c>
      <c r="N67" s="18">
        <v>0</v>
      </c>
      <c r="O67" s="13">
        <f t="shared" si="33"/>
        <v>0</v>
      </c>
      <c r="P67" s="18">
        <v>0</v>
      </c>
      <c r="Q67" s="18">
        <v>0</v>
      </c>
      <c r="R67" s="13">
        <f t="shared" si="34"/>
        <v>0</v>
      </c>
      <c r="S67" s="18">
        <v>0</v>
      </c>
      <c r="T67" s="18">
        <v>0</v>
      </c>
      <c r="U67" s="13">
        <f t="shared" si="35"/>
        <v>0</v>
      </c>
      <c r="V67" s="18">
        <v>0</v>
      </c>
      <c r="W67" s="18">
        <v>0</v>
      </c>
      <c r="X67" s="13">
        <f t="shared" si="36"/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f t="shared" si="37"/>
        <v>0</v>
      </c>
      <c r="AE67" s="18">
        <v>0</v>
      </c>
      <c r="AF67" s="18">
        <v>0</v>
      </c>
      <c r="AG67" s="13">
        <f t="shared" si="38"/>
        <v>0</v>
      </c>
      <c r="AH67" s="18">
        <v>0</v>
      </c>
      <c r="AI67" s="18">
        <v>0</v>
      </c>
      <c r="AJ67" s="13">
        <f t="shared" si="39"/>
        <v>0</v>
      </c>
      <c r="AK67" s="18">
        <v>0</v>
      </c>
      <c r="AL67" s="18">
        <v>0</v>
      </c>
      <c r="AM67" s="13">
        <f t="shared" si="40"/>
        <v>0</v>
      </c>
      <c r="AN67" s="18">
        <v>0</v>
      </c>
      <c r="AO67" s="18">
        <v>0</v>
      </c>
      <c r="AP67" s="13">
        <f t="shared" si="41"/>
        <v>0</v>
      </c>
      <c r="AQ67" s="18">
        <v>0</v>
      </c>
      <c r="AR67" s="18">
        <v>0</v>
      </c>
      <c r="AS67" s="13">
        <f t="shared" si="42"/>
        <v>0</v>
      </c>
      <c r="AT67" s="18">
        <v>0</v>
      </c>
      <c r="AU67" s="18">
        <v>0</v>
      </c>
      <c r="AV67" s="13">
        <f t="shared" si="43"/>
        <v>0</v>
      </c>
      <c r="AW67" s="18">
        <v>0</v>
      </c>
      <c r="AX67" s="18">
        <v>0</v>
      </c>
      <c r="AY67" s="13">
        <f t="shared" si="44"/>
        <v>0</v>
      </c>
      <c r="AZ67" s="18">
        <v>0</v>
      </c>
      <c r="BA67" s="18">
        <v>0</v>
      </c>
      <c r="BB67" s="15">
        <f t="shared" si="45"/>
        <v>0</v>
      </c>
      <c r="BC67" s="18">
        <v>0</v>
      </c>
      <c r="BD67" s="18"/>
      <c r="BE67" s="18"/>
      <c r="BF67" s="18">
        <v>0</v>
      </c>
      <c r="BG67" s="15">
        <f t="shared" si="46"/>
        <v>0</v>
      </c>
      <c r="BH67" s="18">
        <v>0</v>
      </c>
      <c r="BI67" s="18"/>
      <c r="BJ67" s="18">
        <v>0</v>
      </c>
      <c r="BK67" s="13">
        <f t="shared" si="47"/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f t="shared" si="48"/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f t="shared" si="49"/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f t="shared" si="50"/>
        <v>0</v>
      </c>
      <c r="CG67" s="18"/>
      <c r="CH67" s="18"/>
      <c r="CI67" s="13">
        <f t="shared" si="51"/>
        <v>0</v>
      </c>
      <c r="CJ67" s="18"/>
      <c r="CK67" s="18"/>
      <c r="CL67" s="13">
        <f t="shared" si="52"/>
        <v>0</v>
      </c>
      <c r="CM67" s="18"/>
      <c r="CN67" s="18"/>
      <c r="CO67" s="13">
        <f t="shared" si="53"/>
        <v>0</v>
      </c>
      <c r="CP67" s="18"/>
      <c r="CQ67" s="18"/>
      <c r="CR67" s="13">
        <f t="shared" si="54"/>
        <v>0</v>
      </c>
      <c r="CS67" s="18"/>
      <c r="CT67" s="18"/>
      <c r="CU67" s="18"/>
      <c r="CV67" s="20"/>
      <c r="CW67" s="17">
        <f t="shared" si="56"/>
        <v>7692</v>
      </c>
      <c r="CX67" s="13">
        <f t="shared" si="57"/>
        <v>6186</v>
      </c>
      <c r="CY67" s="13">
        <f t="shared" si="55"/>
        <v>1506</v>
      </c>
    </row>
    <row r="68" spans="1:103" ht="31.5" x14ac:dyDescent="0.25">
      <c r="A68" s="12" t="s">
        <v>164</v>
      </c>
      <c r="B68" s="13">
        <f t="shared" si="29"/>
        <v>0</v>
      </c>
      <c r="C68" s="18"/>
      <c r="D68" s="18"/>
      <c r="E68" s="18"/>
      <c r="F68" s="13">
        <f t="shared" si="30"/>
        <v>0</v>
      </c>
      <c r="G68" s="18"/>
      <c r="H68" s="18"/>
      <c r="I68" s="13">
        <f t="shared" si="31"/>
        <v>0</v>
      </c>
      <c r="J68" s="18"/>
      <c r="K68" s="18"/>
      <c r="L68" s="13">
        <f t="shared" si="32"/>
        <v>0</v>
      </c>
      <c r="M68" s="18"/>
      <c r="N68" s="18"/>
      <c r="O68" s="13">
        <f t="shared" si="33"/>
        <v>0</v>
      </c>
      <c r="P68" s="18"/>
      <c r="Q68" s="18"/>
      <c r="R68" s="13">
        <f t="shared" si="34"/>
        <v>0</v>
      </c>
      <c r="S68" s="18"/>
      <c r="T68" s="18"/>
      <c r="U68" s="13">
        <f t="shared" si="35"/>
        <v>0</v>
      </c>
      <c r="V68" s="18"/>
      <c r="W68" s="18"/>
      <c r="X68" s="13">
        <f t="shared" si="36"/>
        <v>0</v>
      </c>
      <c r="Y68" s="18"/>
      <c r="Z68" s="18"/>
      <c r="AA68" s="18"/>
      <c r="AB68" s="18"/>
      <c r="AC68" s="18"/>
      <c r="AD68" s="13">
        <f t="shared" si="37"/>
        <v>0</v>
      </c>
      <c r="AE68" s="18"/>
      <c r="AF68" s="18"/>
      <c r="AG68" s="13">
        <f t="shared" si="38"/>
        <v>0</v>
      </c>
      <c r="AH68" s="18"/>
      <c r="AI68" s="18"/>
      <c r="AJ68" s="13">
        <f t="shared" si="39"/>
        <v>0</v>
      </c>
      <c r="AK68" s="18"/>
      <c r="AL68" s="18"/>
      <c r="AM68" s="13">
        <f t="shared" si="40"/>
        <v>0</v>
      </c>
      <c r="AN68" s="18"/>
      <c r="AO68" s="18"/>
      <c r="AP68" s="13">
        <f t="shared" si="41"/>
        <v>0</v>
      </c>
      <c r="AQ68" s="18"/>
      <c r="AR68" s="18"/>
      <c r="AS68" s="13">
        <f t="shared" si="42"/>
        <v>0</v>
      </c>
      <c r="AT68" s="18"/>
      <c r="AU68" s="18"/>
      <c r="AV68" s="13">
        <f t="shared" si="43"/>
        <v>0</v>
      </c>
      <c r="AW68" s="18"/>
      <c r="AX68" s="18"/>
      <c r="AY68" s="13">
        <f t="shared" si="44"/>
        <v>0</v>
      </c>
      <c r="AZ68" s="18"/>
      <c r="BA68" s="18"/>
      <c r="BB68" s="15">
        <f t="shared" si="45"/>
        <v>0</v>
      </c>
      <c r="BC68" s="18"/>
      <c r="BD68" s="18"/>
      <c r="BE68" s="18"/>
      <c r="BF68" s="18"/>
      <c r="BG68" s="15">
        <f t="shared" si="46"/>
        <v>0</v>
      </c>
      <c r="BH68" s="18"/>
      <c r="BI68" s="18"/>
      <c r="BJ68" s="18"/>
      <c r="BK68" s="13">
        <f t="shared" si="47"/>
        <v>0</v>
      </c>
      <c r="BL68" s="18"/>
      <c r="BM68" s="18"/>
      <c r="BN68" s="18"/>
      <c r="BO68" s="18"/>
      <c r="BP68" s="13">
        <f t="shared" si="48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49"/>
        <v>0</v>
      </c>
      <c r="BZ68" s="18"/>
      <c r="CA68" s="18"/>
      <c r="CB68" s="18"/>
      <c r="CC68" s="18"/>
      <c r="CD68" s="18"/>
      <c r="CE68" s="18"/>
      <c r="CF68" s="13">
        <f t="shared" si="50"/>
        <v>0</v>
      </c>
      <c r="CG68" s="18"/>
      <c r="CH68" s="18"/>
      <c r="CI68" s="13">
        <f t="shared" si="51"/>
        <v>0</v>
      </c>
      <c r="CJ68" s="18"/>
      <c r="CK68" s="18"/>
      <c r="CL68" s="13">
        <f t="shared" si="52"/>
        <v>80</v>
      </c>
      <c r="CM68" s="18">
        <v>0</v>
      </c>
      <c r="CN68" s="18">
        <v>80</v>
      </c>
      <c r="CO68" s="13">
        <f t="shared" si="53"/>
        <v>0</v>
      </c>
      <c r="CP68" s="18"/>
      <c r="CQ68" s="18"/>
      <c r="CR68" s="13">
        <f t="shared" si="54"/>
        <v>0</v>
      </c>
      <c r="CS68" s="18"/>
      <c r="CT68" s="18"/>
      <c r="CU68" s="18"/>
      <c r="CV68" s="20"/>
      <c r="CW68" s="17">
        <f t="shared" si="56"/>
        <v>80</v>
      </c>
      <c r="CX68" s="13">
        <f t="shared" si="57"/>
        <v>0</v>
      </c>
      <c r="CY68" s="13">
        <f t="shared" si="55"/>
        <v>80</v>
      </c>
    </row>
    <row r="69" spans="1:103" ht="47.25" x14ac:dyDescent="0.25">
      <c r="A69" s="12" t="s">
        <v>165</v>
      </c>
      <c r="B69" s="13">
        <f t="shared" si="29"/>
        <v>0</v>
      </c>
      <c r="C69" s="18"/>
      <c r="D69" s="18"/>
      <c r="E69" s="18"/>
      <c r="F69" s="13">
        <f t="shared" si="30"/>
        <v>0</v>
      </c>
      <c r="G69" s="18"/>
      <c r="H69" s="18"/>
      <c r="I69" s="13">
        <f t="shared" si="31"/>
        <v>0</v>
      </c>
      <c r="J69" s="18"/>
      <c r="K69" s="18"/>
      <c r="L69" s="13">
        <f t="shared" si="32"/>
        <v>0</v>
      </c>
      <c r="M69" s="18"/>
      <c r="N69" s="18"/>
      <c r="O69" s="13">
        <f t="shared" si="33"/>
        <v>0</v>
      </c>
      <c r="P69" s="18"/>
      <c r="Q69" s="18"/>
      <c r="R69" s="13">
        <f t="shared" si="34"/>
        <v>0</v>
      </c>
      <c r="S69" s="18"/>
      <c r="T69" s="18"/>
      <c r="U69" s="13">
        <f t="shared" si="35"/>
        <v>0</v>
      </c>
      <c r="V69" s="18"/>
      <c r="W69" s="18"/>
      <c r="X69" s="13">
        <f t="shared" si="36"/>
        <v>0</v>
      </c>
      <c r="Y69" s="18"/>
      <c r="Z69" s="18"/>
      <c r="AA69" s="18"/>
      <c r="AB69" s="18">
        <v>1495</v>
      </c>
      <c r="AC69" s="18"/>
      <c r="AD69" s="13">
        <f t="shared" si="37"/>
        <v>0</v>
      </c>
      <c r="AE69" s="18"/>
      <c r="AF69" s="18"/>
      <c r="AG69" s="13">
        <f t="shared" si="38"/>
        <v>0</v>
      </c>
      <c r="AH69" s="18"/>
      <c r="AI69" s="18"/>
      <c r="AJ69" s="13">
        <f t="shared" si="39"/>
        <v>0</v>
      </c>
      <c r="AK69" s="18"/>
      <c r="AL69" s="18"/>
      <c r="AM69" s="13">
        <f t="shared" si="40"/>
        <v>0</v>
      </c>
      <c r="AN69" s="18"/>
      <c r="AO69" s="18"/>
      <c r="AP69" s="13">
        <f t="shared" si="41"/>
        <v>0</v>
      </c>
      <c r="AQ69" s="18"/>
      <c r="AR69" s="18"/>
      <c r="AS69" s="13">
        <f t="shared" si="42"/>
        <v>0</v>
      </c>
      <c r="AT69" s="18"/>
      <c r="AU69" s="18"/>
      <c r="AV69" s="13">
        <f t="shared" si="43"/>
        <v>0</v>
      </c>
      <c r="AW69" s="18"/>
      <c r="AX69" s="18"/>
      <c r="AY69" s="13">
        <f t="shared" si="44"/>
        <v>0</v>
      </c>
      <c r="AZ69" s="18"/>
      <c r="BA69" s="18"/>
      <c r="BB69" s="15">
        <f t="shared" si="45"/>
        <v>0</v>
      </c>
      <c r="BC69" s="18"/>
      <c r="BD69" s="18"/>
      <c r="BE69" s="18"/>
      <c r="BF69" s="18"/>
      <c r="BG69" s="15">
        <f t="shared" si="46"/>
        <v>0</v>
      </c>
      <c r="BH69" s="18"/>
      <c r="BI69" s="18"/>
      <c r="BJ69" s="18"/>
      <c r="BK69" s="13">
        <f t="shared" si="47"/>
        <v>0</v>
      </c>
      <c r="BL69" s="18"/>
      <c r="BM69" s="18"/>
      <c r="BN69" s="18"/>
      <c r="BO69" s="18"/>
      <c r="BP69" s="13">
        <f t="shared" si="48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49"/>
        <v>0</v>
      </c>
      <c r="BZ69" s="18"/>
      <c r="CA69" s="18"/>
      <c r="CB69" s="18"/>
      <c r="CC69" s="18"/>
      <c r="CD69" s="18"/>
      <c r="CE69" s="18"/>
      <c r="CF69" s="13">
        <f t="shared" si="50"/>
        <v>0</v>
      </c>
      <c r="CG69" s="18"/>
      <c r="CH69" s="18"/>
      <c r="CI69" s="13">
        <f t="shared" si="51"/>
        <v>0</v>
      </c>
      <c r="CJ69" s="18"/>
      <c r="CK69" s="18"/>
      <c r="CL69" s="13">
        <f t="shared" si="52"/>
        <v>760</v>
      </c>
      <c r="CM69" s="18">
        <v>760</v>
      </c>
      <c r="CN69" s="18">
        <v>0</v>
      </c>
      <c r="CO69" s="13">
        <f t="shared" si="53"/>
        <v>0</v>
      </c>
      <c r="CP69" s="18">
        <v>0</v>
      </c>
      <c r="CQ69" s="18">
        <v>0</v>
      </c>
      <c r="CR69" s="13">
        <f t="shared" si="54"/>
        <v>0</v>
      </c>
      <c r="CS69" s="18">
        <v>0</v>
      </c>
      <c r="CT69" s="18">
        <v>0</v>
      </c>
      <c r="CU69" s="18">
        <v>2684</v>
      </c>
      <c r="CV69" s="20"/>
      <c r="CW69" s="17">
        <f t="shared" si="56"/>
        <v>4939</v>
      </c>
      <c r="CX69" s="13">
        <f t="shared" si="57"/>
        <v>4939</v>
      </c>
      <c r="CY69" s="13">
        <f t="shared" si="55"/>
        <v>0</v>
      </c>
    </row>
    <row r="70" spans="1:103" ht="78.75" x14ac:dyDescent="0.25">
      <c r="A70" s="12" t="s">
        <v>166</v>
      </c>
      <c r="B70" s="13">
        <f t="shared" si="29"/>
        <v>0</v>
      </c>
      <c r="C70" s="18"/>
      <c r="D70" s="18"/>
      <c r="E70" s="18"/>
      <c r="F70" s="13">
        <f t="shared" si="30"/>
        <v>0</v>
      </c>
      <c r="G70" s="18"/>
      <c r="H70" s="18"/>
      <c r="I70" s="13">
        <f t="shared" si="31"/>
        <v>70</v>
      </c>
      <c r="J70" s="18">
        <v>0</v>
      </c>
      <c r="K70" s="18">
        <v>70</v>
      </c>
      <c r="L70" s="13">
        <f t="shared" si="32"/>
        <v>150</v>
      </c>
      <c r="M70" s="18">
        <v>0</v>
      </c>
      <c r="N70" s="18">
        <v>150</v>
      </c>
      <c r="O70" s="13">
        <f t="shared" si="33"/>
        <v>252</v>
      </c>
      <c r="P70" s="18">
        <v>0</v>
      </c>
      <c r="Q70" s="18">
        <v>252</v>
      </c>
      <c r="R70" s="13">
        <f t="shared" si="34"/>
        <v>200</v>
      </c>
      <c r="S70" s="18">
        <v>0</v>
      </c>
      <c r="T70" s="18">
        <v>200</v>
      </c>
      <c r="U70" s="13">
        <f t="shared" si="35"/>
        <v>0</v>
      </c>
      <c r="V70" s="18">
        <v>0</v>
      </c>
      <c r="W70" s="18">
        <v>0</v>
      </c>
      <c r="X70" s="13">
        <f t="shared" si="36"/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f t="shared" si="37"/>
        <v>70</v>
      </c>
      <c r="AE70" s="18">
        <v>0</v>
      </c>
      <c r="AF70" s="18">
        <v>70</v>
      </c>
      <c r="AG70" s="13">
        <f t="shared" si="38"/>
        <v>0</v>
      </c>
      <c r="AH70" s="18"/>
      <c r="AI70" s="18"/>
      <c r="AJ70" s="13">
        <f t="shared" si="39"/>
        <v>332</v>
      </c>
      <c r="AK70" s="18">
        <v>82</v>
      </c>
      <c r="AL70" s="18">
        <v>250</v>
      </c>
      <c r="AM70" s="13">
        <f t="shared" si="40"/>
        <v>0</v>
      </c>
      <c r="AN70" s="18"/>
      <c r="AO70" s="18"/>
      <c r="AP70" s="13">
        <f t="shared" si="41"/>
        <v>0</v>
      </c>
      <c r="AQ70" s="18"/>
      <c r="AR70" s="18"/>
      <c r="AS70" s="13">
        <f t="shared" si="42"/>
        <v>0</v>
      </c>
      <c r="AT70" s="18"/>
      <c r="AU70" s="18"/>
      <c r="AV70" s="13">
        <f t="shared" si="43"/>
        <v>0</v>
      </c>
      <c r="AW70" s="18"/>
      <c r="AX70" s="18"/>
      <c r="AY70" s="13">
        <f t="shared" si="44"/>
        <v>0</v>
      </c>
      <c r="AZ70" s="18"/>
      <c r="BA70" s="18"/>
      <c r="BB70" s="15">
        <f t="shared" si="45"/>
        <v>0</v>
      </c>
      <c r="BC70" s="18"/>
      <c r="BD70" s="18"/>
      <c r="BE70" s="18"/>
      <c r="BF70" s="18"/>
      <c r="BG70" s="15">
        <f t="shared" si="46"/>
        <v>0</v>
      </c>
      <c r="BH70" s="18"/>
      <c r="BI70" s="18"/>
      <c r="BJ70" s="18"/>
      <c r="BK70" s="13">
        <f t="shared" si="47"/>
        <v>850</v>
      </c>
      <c r="BL70" s="18">
        <v>50</v>
      </c>
      <c r="BM70" s="18">
        <v>800</v>
      </c>
      <c r="BN70" s="18"/>
      <c r="BO70" s="18"/>
      <c r="BP70" s="13">
        <f t="shared" si="48"/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f t="shared" si="49"/>
        <v>0</v>
      </c>
      <c r="BZ70" s="18"/>
      <c r="CA70" s="18"/>
      <c r="CB70" s="18"/>
      <c r="CC70" s="18"/>
      <c r="CD70" s="18"/>
      <c r="CE70" s="18"/>
      <c r="CF70" s="13">
        <f t="shared" si="50"/>
        <v>40</v>
      </c>
      <c r="CG70" s="18">
        <v>0</v>
      </c>
      <c r="CH70" s="18">
        <v>40</v>
      </c>
      <c r="CI70" s="13">
        <f t="shared" si="51"/>
        <v>0</v>
      </c>
      <c r="CJ70" s="18">
        <v>0</v>
      </c>
      <c r="CK70" s="18">
        <v>0</v>
      </c>
      <c r="CL70" s="13">
        <f t="shared" si="52"/>
        <v>10</v>
      </c>
      <c r="CM70" s="18">
        <v>0</v>
      </c>
      <c r="CN70" s="18">
        <v>10</v>
      </c>
      <c r="CO70" s="13">
        <f t="shared" si="53"/>
        <v>0</v>
      </c>
      <c r="CP70" s="18">
        <v>0</v>
      </c>
      <c r="CQ70" s="18"/>
      <c r="CR70" s="13">
        <f t="shared" si="54"/>
        <v>0</v>
      </c>
      <c r="CS70" s="18"/>
      <c r="CT70" s="18"/>
      <c r="CU70" s="18"/>
      <c r="CV70" s="20"/>
      <c r="CW70" s="17">
        <f t="shared" si="56"/>
        <v>2144</v>
      </c>
      <c r="CX70" s="13">
        <f t="shared" si="57"/>
        <v>202</v>
      </c>
      <c r="CY70" s="13">
        <f t="shared" si="55"/>
        <v>1942</v>
      </c>
    </row>
    <row r="71" spans="1:103" ht="31.5" x14ac:dyDescent="0.25">
      <c r="A71" s="12" t="s">
        <v>167</v>
      </c>
      <c r="B71" s="13">
        <f t="shared" si="29"/>
        <v>1060</v>
      </c>
      <c r="C71" s="18">
        <v>1060</v>
      </c>
      <c r="D71" s="18">
        <v>60</v>
      </c>
      <c r="E71" s="18"/>
      <c r="F71" s="13">
        <f t="shared" si="30"/>
        <v>150</v>
      </c>
      <c r="G71" s="18">
        <v>150</v>
      </c>
      <c r="H71" s="18"/>
      <c r="I71" s="13">
        <f t="shared" si="31"/>
        <v>220</v>
      </c>
      <c r="J71" s="18">
        <v>220</v>
      </c>
      <c r="K71" s="18"/>
      <c r="L71" s="13">
        <f t="shared" si="32"/>
        <v>0</v>
      </c>
      <c r="M71" s="18"/>
      <c r="N71" s="18"/>
      <c r="O71" s="13">
        <f t="shared" si="33"/>
        <v>300</v>
      </c>
      <c r="P71" s="18">
        <v>300</v>
      </c>
      <c r="Q71" s="18"/>
      <c r="R71" s="13">
        <f t="shared" si="34"/>
        <v>0</v>
      </c>
      <c r="S71" s="18"/>
      <c r="T71" s="18"/>
      <c r="U71" s="13">
        <f t="shared" si="35"/>
        <v>0</v>
      </c>
      <c r="V71" s="18"/>
      <c r="W71" s="18"/>
      <c r="X71" s="13">
        <f t="shared" si="36"/>
        <v>0</v>
      </c>
      <c r="Y71" s="18"/>
      <c r="Z71" s="18"/>
      <c r="AA71" s="18"/>
      <c r="AB71" s="18">
        <v>1300</v>
      </c>
      <c r="AC71" s="18"/>
      <c r="AD71" s="13">
        <f t="shared" si="37"/>
        <v>180</v>
      </c>
      <c r="AE71" s="18">
        <v>180</v>
      </c>
      <c r="AF71" s="18"/>
      <c r="AG71" s="13">
        <f t="shared" si="38"/>
        <v>0</v>
      </c>
      <c r="AH71" s="18"/>
      <c r="AI71" s="18"/>
      <c r="AJ71" s="13">
        <f t="shared" si="39"/>
        <v>120</v>
      </c>
      <c r="AK71" s="18">
        <v>120</v>
      </c>
      <c r="AL71" s="18"/>
      <c r="AM71" s="13">
        <f t="shared" si="40"/>
        <v>0</v>
      </c>
      <c r="AN71" s="18"/>
      <c r="AO71" s="18"/>
      <c r="AP71" s="13">
        <f t="shared" si="41"/>
        <v>0</v>
      </c>
      <c r="AQ71" s="18"/>
      <c r="AR71" s="18"/>
      <c r="AS71" s="13">
        <f t="shared" si="42"/>
        <v>0</v>
      </c>
      <c r="AT71" s="18"/>
      <c r="AU71" s="18"/>
      <c r="AV71" s="13">
        <f t="shared" si="43"/>
        <v>0</v>
      </c>
      <c r="AW71" s="18"/>
      <c r="AX71" s="18"/>
      <c r="AY71" s="13">
        <f t="shared" si="44"/>
        <v>0</v>
      </c>
      <c r="AZ71" s="18"/>
      <c r="BA71" s="18"/>
      <c r="BB71" s="15">
        <f t="shared" si="45"/>
        <v>220</v>
      </c>
      <c r="BC71" s="18">
        <v>220</v>
      </c>
      <c r="BD71" s="18">
        <v>40</v>
      </c>
      <c r="BE71" s="18"/>
      <c r="BF71" s="18"/>
      <c r="BG71" s="15">
        <f t="shared" si="46"/>
        <v>0</v>
      </c>
      <c r="BH71" s="18"/>
      <c r="BI71" s="18"/>
      <c r="BJ71" s="18"/>
      <c r="BK71" s="13">
        <f t="shared" si="47"/>
        <v>1200</v>
      </c>
      <c r="BL71" s="18">
        <v>1200</v>
      </c>
      <c r="BM71" s="18"/>
      <c r="BN71" s="18"/>
      <c r="BO71" s="18"/>
      <c r="BP71" s="13">
        <f t="shared" si="48"/>
        <v>150</v>
      </c>
      <c r="BQ71" s="19">
        <f>150-150</f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f t="shared" si="49"/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f t="shared" si="50"/>
        <v>150</v>
      </c>
      <c r="CG71" s="18">
        <v>150</v>
      </c>
      <c r="CH71" s="18"/>
      <c r="CI71" s="13">
        <f t="shared" si="51"/>
        <v>110</v>
      </c>
      <c r="CJ71" s="18"/>
      <c r="CK71" s="18">
        <v>110</v>
      </c>
      <c r="CL71" s="13">
        <f t="shared" si="52"/>
        <v>1070</v>
      </c>
      <c r="CM71" s="18">
        <v>1070</v>
      </c>
      <c r="CN71" s="18"/>
      <c r="CO71" s="13">
        <f t="shared" si="53"/>
        <v>0</v>
      </c>
      <c r="CP71" s="18"/>
      <c r="CQ71" s="18"/>
      <c r="CR71" s="13">
        <f t="shared" si="54"/>
        <v>0</v>
      </c>
      <c r="CS71" s="18"/>
      <c r="CT71" s="18"/>
      <c r="CU71" s="18"/>
      <c r="CV71" s="20"/>
      <c r="CW71" s="17">
        <f t="shared" si="56"/>
        <v>6530</v>
      </c>
      <c r="CX71" s="13">
        <f t="shared" si="57"/>
        <v>6420</v>
      </c>
      <c r="CY71" s="13">
        <f t="shared" si="55"/>
        <v>110</v>
      </c>
    </row>
    <row r="72" spans="1:103" ht="31.5" x14ac:dyDescent="0.25">
      <c r="A72" s="24" t="s">
        <v>172</v>
      </c>
      <c r="B72" s="25">
        <f t="shared" si="29"/>
        <v>30712</v>
      </c>
      <c r="C72" s="25">
        <f>SUM(C9:C71)</f>
        <v>29363</v>
      </c>
      <c r="D72" s="25">
        <f>SUM(D9:D71)</f>
        <v>3897</v>
      </c>
      <c r="E72" s="25">
        <f>SUM(E9:E71)</f>
        <v>1349</v>
      </c>
      <c r="F72" s="25">
        <f t="shared" si="30"/>
        <v>2497</v>
      </c>
      <c r="G72" s="25">
        <f>SUM(G9:G71)</f>
        <v>2118</v>
      </c>
      <c r="H72" s="25">
        <f>SUM(H9:H71)</f>
        <v>379</v>
      </c>
      <c r="I72" s="25">
        <f t="shared" si="31"/>
        <v>4824</v>
      </c>
      <c r="J72" s="25">
        <f>SUM(J9:J71)</f>
        <v>3428</v>
      </c>
      <c r="K72" s="25">
        <f>SUM(K9:K71)</f>
        <v>1396</v>
      </c>
      <c r="L72" s="25">
        <f t="shared" si="32"/>
        <v>5533</v>
      </c>
      <c r="M72" s="25">
        <f>SUM(M9:M71)</f>
        <v>4772</v>
      </c>
      <c r="N72" s="25">
        <f>SUM(N9:N71)</f>
        <v>761</v>
      </c>
      <c r="O72" s="25">
        <f t="shared" si="33"/>
        <v>7144</v>
      </c>
      <c r="P72" s="25">
        <f>SUM(P9:P71)</f>
        <v>5571</v>
      </c>
      <c r="Q72" s="25">
        <f>SUM(Q9:Q71)</f>
        <v>1573</v>
      </c>
      <c r="R72" s="25">
        <f t="shared" si="34"/>
        <v>2852</v>
      </c>
      <c r="S72" s="25">
        <f>SUM(S9:S71)</f>
        <v>1660</v>
      </c>
      <c r="T72" s="25">
        <f>SUM(T9:T71)</f>
        <v>1192</v>
      </c>
      <c r="U72" s="25">
        <f t="shared" si="35"/>
        <v>0</v>
      </c>
      <c r="V72" s="25">
        <f>SUM(V9:V71)</f>
        <v>0</v>
      </c>
      <c r="W72" s="25">
        <f>SUM(W9:W71)</f>
        <v>0</v>
      </c>
      <c r="X72" s="25">
        <f t="shared" si="36"/>
        <v>0</v>
      </c>
      <c r="Y72" s="25">
        <f>SUM(Y9:Y71)</f>
        <v>0</v>
      </c>
      <c r="Z72" s="25">
        <f>SUM(Z9:Z71)</f>
        <v>0</v>
      </c>
      <c r="AA72" s="25">
        <f>SUM(AA9:AA71)</f>
        <v>10764</v>
      </c>
      <c r="AB72" s="25">
        <f>SUM(AB9:AB71)</f>
        <v>48362</v>
      </c>
      <c r="AC72" s="25">
        <f>SUM(AC9:AC71)</f>
        <v>5205</v>
      </c>
      <c r="AD72" s="25">
        <f t="shared" si="37"/>
        <v>14204</v>
      </c>
      <c r="AE72" s="25">
        <f>SUM(AE9:AE71)</f>
        <v>11852</v>
      </c>
      <c r="AF72" s="25">
        <f>SUM(AF9:AF71)</f>
        <v>2352</v>
      </c>
      <c r="AG72" s="25">
        <f t="shared" si="38"/>
        <v>3650</v>
      </c>
      <c r="AH72" s="25">
        <f>SUM(AH9:AH71)</f>
        <v>3592</v>
      </c>
      <c r="AI72" s="25">
        <f>SUM(AI9:AI71)</f>
        <v>58</v>
      </c>
      <c r="AJ72" s="25">
        <f t="shared" si="39"/>
        <v>13437</v>
      </c>
      <c r="AK72" s="25">
        <f>SUM(AK9:AK71)</f>
        <v>12211</v>
      </c>
      <c r="AL72" s="25">
        <f>SUM(AL9:AL71)</f>
        <v>1226</v>
      </c>
      <c r="AM72" s="25">
        <f t="shared" si="40"/>
        <v>10031</v>
      </c>
      <c r="AN72" s="25">
        <f>SUM(AN9:AN71)</f>
        <v>8736</v>
      </c>
      <c r="AO72" s="25">
        <f>SUM(AO9:AO71)</f>
        <v>1295</v>
      </c>
      <c r="AP72" s="25">
        <f t="shared" si="41"/>
        <v>800</v>
      </c>
      <c r="AQ72" s="25">
        <f>SUM(AQ9:AQ71)</f>
        <v>675</v>
      </c>
      <c r="AR72" s="25">
        <f>SUM(AR9:AR71)</f>
        <v>125</v>
      </c>
      <c r="AS72" s="25">
        <f t="shared" si="42"/>
        <v>1656</v>
      </c>
      <c r="AT72" s="25">
        <f>SUM(AT9:AT71)</f>
        <v>1540</v>
      </c>
      <c r="AU72" s="25">
        <f>SUM(AU9:AU71)</f>
        <v>116</v>
      </c>
      <c r="AV72" s="25">
        <f t="shared" si="43"/>
        <v>1972</v>
      </c>
      <c r="AW72" s="25">
        <f>SUM(AW9:AW71)</f>
        <v>1860</v>
      </c>
      <c r="AX72" s="25">
        <f>SUM(AX9:AX71)</f>
        <v>112</v>
      </c>
      <c r="AY72" s="25">
        <f t="shared" si="44"/>
        <v>2207</v>
      </c>
      <c r="AZ72" s="25">
        <f t="shared" ref="AZ72:BJ72" si="58">SUM(AZ9:AZ71)</f>
        <v>2207</v>
      </c>
      <c r="BA72" s="25">
        <f t="shared" si="58"/>
        <v>0</v>
      </c>
      <c r="BB72" s="25">
        <f t="shared" si="58"/>
        <v>3841</v>
      </c>
      <c r="BC72" s="25">
        <f t="shared" si="58"/>
        <v>3805</v>
      </c>
      <c r="BD72" s="25">
        <f t="shared" si="58"/>
        <v>920</v>
      </c>
      <c r="BE72" s="25">
        <f t="shared" si="58"/>
        <v>220</v>
      </c>
      <c r="BF72" s="25">
        <f t="shared" si="58"/>
        <v>36</v>
      </c>
      <c r="BG72" s="25">
        <f t="shared" si="58"/>
        <v>6606</v>
      </c>
      <c r="BH72" s="25">
        <f t="shared" si="58"/>
        <v>6565</v>
      </c>
      <c r="BI72" s="25">
        <f t="shared" si="58"/>
        <v>925</v>
      </c>
      <c r="BJ72" s="25">
        <f t="shared" si="58"/>
        <v>41</v>
      </c>
      <c r="BK72" s="25">
        <f t="shared" si="47"/>
        <v>47419</v>
      </c>
      <c r="BL72" s="25">
        <f>SUM(BL9:BL71)</f>
        <v>38515</v>
      </c>
      <c r="BM72" s="25">
        <f>SUM(BM9:BM71)</f>
        <v>3746</v>
      </c>
      <c r="BN72" s="25">
        <f>SUM(BN9:BN71)</f>
        <v>5158</v>
      </c>
      <c r="BO72" s="25">
        <f>SUM(BO9:BO71)</f>
        <v>0</v>
      </c>
      <c r="BP72" s="25">
        <f t="shared" si="48"/>
        <v>22134</v>
      </c>
      <c r="BQ72" s="25">
        <f t="shared" ref="BQ72:BX72" si="59">SUM(BQ9:BQ71)</f>
        <v>978</v>
      </c>
      <c r="BR72" s="25">
        <f t="shared" si="59"/>
        <v>80</v>
      </c>
      <c r="BS72" s="25">
        <f t="shared" si="59"/>
        <v>6977</v>
      </c>
      <c r="BT72" s="25">
        <f t="shared" si="59"/>
        <v>0</v>
      </c>
      <c r="BU72" s="25">
        <f t="shared" si="59"/>
        <v>1614</v>
      </c>
      <c r="BV72" s="25">
        <f t="shared" si="59"/>
        <v>0</v>
      </c>
      <c r="BW72" s="25">
        <f t="shared" si="59"/>
        <v>12415</v>
      </c>
      <c r="BX72" s="25">
        <f t="shared" si="59"/>
        <v>70</v>
      </c>
      <c r="BY72" s="25">
        <f t="shared" si="49"/>
        <v>54923</v>
      </c>
      <c r="BZ72" s="25">
        <f t="shared" ref="BZ72:CE72" si="60">SUM(BZ9:BZ71)</f>
        <v>25158</v>
      </c>
      <c r="CA72" s="25">
        <f t="shared" si="60"/>
        <v>1119</v>
      </c>
      <c r="CB72" s="25">
        <f t="shared" si="60"/>
        <v>4763</v>
      </c>
      <c r="CC72" s="25">
        <f t="shared" si="60"/>
        <v>9689</v>
      </c>
      <c r="CD72" s="25">
        <f t="shared" si="60"/>
        <v>14194</v>
      </c>
      <c r="CE72" s="25">
        <f t="shared" si="60"/>
        <v>12</v>
      </c>
      <c r="CF72" s="25">
        <f t="shared" si="50"/>
        <v>6984</v>
      </c>
      <c r="CG72" s="25">
        <f>SUM(CG9:CG71)</f>
        <v>5423</v>
      </c>
      <c r="CH72" s="25">
        <f>SUM(CH9:CH71)</f>
        <v>1561</v>
      </c>
      <c r="CI72" s="25">
        <f t="shared" si="51"/>
        <v>5504</v>
      </c>
      <c r="CJ72" s="25">
        <f>SUM(CJ9:CJ71)</f>
        <v>5294</v>
      </c>
      <c r="CK72" s="25">
        <f>SUM(CK9:CK71)</f>
        <v>210</v>
      </c>
      <c r="CL72" s="25">
        <f t="shared" si="52"/>
        <v>28894</v>
      </c>
      <c r="CM72" s="25">
        <f>SUM(CM9:CM71)</f>
        <v>24795</v>
      </c>
      <c r="CN72" s="25">
        <f>SUM(CN9:CN71)</f>
        <v>4099</v>
      </c>
      <c r="CO72" s="25">
        <f t="shared" si="53"/>
        <v>996</v>
      </c>
      <c r="CP72" s="25">
        <f>SUM(CP9:CP71)</f>
        <v>837</v>
      </c>
      <c r="CQ72" s="25">
        <f>SUM(CQ9:CQ71)</f>
        <v>159</v>
      </c>
      <c r="CR72" s="25">
        <f t="shared" si="54"/>
        <v>38254</v>
      </c>
      <c r="CS72" s="25">
        <f t="shared" ref="CS72:CY72" si="61">SUM(CS9:CS71)</f>
        <v>15931</v>
      </c>
      <c r="CT72" s="25">
        <f t="shared" si="61"/>
        <v>22323</v>
      </c>
      <c r="CU72" s="26">
        <f t="shared" si="61"/>
        <v>3884</v>
      </c>
      <c r="CV72" s="26">
        <f t="shared" si="61"/>
        <v>1000</v>
      </c>
      <c r="CW72" s="17">
        <f t="shared" si="61"/>
        <v>386301</v>
      </c>
      <c r="CX72" s="25">
        <f t="shared" si="61"/>
        <v>324954</v>
      </c>
      <c r="CY72" s="25">
        <f t="shared" si="61"/>
        <v>61347</v>
      </c>
    </row>
  </sheetData>
  <autoFilter ref="A8:CY72"/>
  <mergeCells count="106">
    <mergeCell ref="CW7:CW8"/>
    <mergeCell ref="CX7:CY7"/>
    <mergeCell ref="CL7:CL8"/>
    <mergeCell ref="CM7:CN7"/>
    <mergeCell ref="CO7:CO8"/>
    <mergeCell ref="CP7:CQ7"/>
    <mergeCell ref="CR7:CR8"/>
    <mergeCell ref="CS7:CT7"/>
    <mergeCell ref="BL7:BM7"/>
    <mergeCell ref="BN7:BO7"/>
    <mergeCell ref="BP7:BP8"/>
    <mergeCell ref="U7:U8"/>
    <mergeCell ref="V7:W7"/>
    <mergeCell ref="X7:X8"/>
    <mergeCell ref="Y7:Z7"/>
    <mergeCell ref="AD7:AD8"/>
    <mergeCell ref="AE7:AF7"/>
    <mergeCell ref="AM7:AM8"/>
    <mergeCell ref="AN7:AO7"/>
    <mergeCell ref="AP7:AP8"/>
    <mergeCell ref="AQ7:AR7"/>
    <mergeCell ref="AS7:AS8"/>
    <mergeCell ref="AT7:AU7"/>
    <mergeCell ref="AV7:AV8"/>
    <mergeCell ref="AW7:AX7"/>
    <mergeCell ref="AY7:AY8"/>
    <mergeCell ref="AZ7:BA7"/>
    <mergeCell ref="BC7:BE7"/>
    <mergeCell ref="BF7:BF8"/>
    <mergeCell ref="BH7:BI7"/>
    <mergeCell ref="BJ7:BJ8"/>
    <mergeCell ref="BK7:BK8"/>
    <mergeCell ref="CI5:CK6"/>
    <mergeCell ref="CL5:CN6"/>
    <mergeCell ref="BQ7:BR7"/>
    <mergeCell ref="BS7:BT7"/>
    <mergeCell ref="BU7:BV7"/>
    <mergeCell ref="BW7:BX7"/>
    <mergeCell ref="BY7:BY8"/>
    <mergeCell ref="BZ7:CD7"/>
    <mergeCell ref="CF7:CF8"/>
    <mergeCell ref="CG7:CH7"/>
    <mergeCell ref="CI7:CI8"/>
    <mergeCell ref="CJ7:CK7"/>
    <mergeCell ref="BG6:BG8"/>
    <mergeCell ref="BH6:BJ6"/>
    <mergeCell ref="AS5:AU6"/>
    <mergeCell ref="AV5:AX6"/>
    <mergeCell ref="AY5:BA6"/>
    <mergeCell ref="BB5:BF5"/>
    <mergeCell ref="AJ7:AJ8"/>
    <mergeCell ref="AK7:AL7"/>
    <mergeCell ref="AC5:AC8"/>
    <mergeCell ref="AD5:AF6"/>
    <mergeCell ref="AG5:AI6"/>
    <mergeCell ref="AJ5:AL6"/>
    <mergeCell ref="AM5:AO6"/>
    <mergeCell ref="AP5:AR6"/>
    <mergeCell ref="AG7:AG8"/>
    <mergeCell ref="AH7:AI7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CO5:CQ6"/>
    <mergeCell ref="CR5:CT6"/>
    <mergeCell ref="CU5:CU8"/>
    <mergeCell ref="CV5:CV8"/>
    <mergeCell ref="BP5:BX6"/>
    <mergeCell ref="BY5:CD6"/>
    <mergeCell ref="CE5:CE8"/>
    <mergeCell ref="CF5:CH6"/>
    <mergeCell ref="BG5:BJ5"/>
    <mergeCell ref="BK5:BO6"/>
    <mergeCell ref="B6:B8"/>
    <mergeCell ref="C6:E6"/>
    <mergeCell ref="BB6:BB8"/>
    <mergeCell ref="BC6:BF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L7:L8"/>
    <mergeCell ref="M7:N7"/>
    <mergeCell ref="O7:O8"/>
  </mergeCells>
  <pageMargins left="0" right="0" top="0" bottom="0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showZeros="0" tabSelected="1" zoomScale="78" zoomScaleNormal="78" workbookViewId="0">
      <pane xSplit="1" ySplit="8" topLeftCell="B69" activePane="bottomRight" state="frozenSplit"/>
      <selection pane="topRight" activeCell="D1" sqref="D1"/>
      <selection pane="bottomLeft" activeCell="A6" sqref="A6"/>
      <selection pane="bottomRight" activeCell="CW79" sqref="CW79"/>
    </sheetView>
  </sheetViews>
  <sheetFormatPr defaultRowHeight="15" x14ac:dyDescent="0.25"/>
  <cols>
    <col min="1" max="1" width="62.28515625" style="121" customWidth="1"/>
    <col min="2" max="2" width="16.85546875" style="121" customWidth="1"/>
    <col min="3" max="3" width="11.42578125" style="121" customWidth="1"/>
    <col min="4" max="4" width="16.140625" style="121" customWidth="1"/>
    <col min="5" max="5" width="10.42578125" style="121" customWidth="1"/>
    <col min="6" max="13" width="9.140625" style="121" customWidth="1"/>
    <col min="14" max="14" width="6.85546875" style="121" customWidth="1"/>
    <col min="15" max="15" width="7.5703125" style="121" customWidth="1"/>
    <col min="16" max="16" width="6.5703125" style="121" customWidth="1"/>
    <col min="17" max="18" width="8" style="121" customWidth="1"/>
    <col min="19" max="19" width="7.7109375" style="121" customWidth="1"/>
    <col min="20" max="20" width="7.42578125" style="121" customWidth="1"/>
    <col min="21" max="21" width="7.140625" style="121" customWidth="1"/>
    <col min="22" max="53" width="9.140625" style="121" customWidth="1"/>
    <col min="54" max="54" width="13.140625" style="121" customWidth="1"/>
    <col min="55" max="55" width="12.5703125" style="121" customWidth="1"/>
    <col min="56" max="56" width="15" style="121" customWidth="1"/>
    <col min="57" max="57" width="16.5703125" style="121" customWidth="1"/>
    <col min="58" max="58" width="14" style="121" customWidth="1"/>
    <col min="59" max="59" width="9.140625" style="121" customWidth="1"/>
    <col min="60" max="60" width="11.42578125" style="121" customWidth="1"/>
    <col min="61" max="61" width="15.85546875" style="121" customWidth="1"/>
    <col min="62" max="62" width="12.140625" style="121" customWidth="1"/>
    <col min="63" max="64" width="9.140625" style="121" customWidth="1"/>
    <col min="65" max="65" width="7.7109375" style="121" customWidth="1"/>
    <col min="66" max="70" width="9.140625" style="121" customWidth="1"/>
    <col min="71" max="71" width="7.7109375" style="121" customWidth="1"/>
    <col min="72" max="75" width="9.140625" style="121" customWidth="1"/>
    <col min="76" max="76" width="20" style="121" customWidth="1"/>
    <col min="77" max="83" width="9.140625" style="121" customWidth="1"/>
    <col min="84" max="84" width="7.5703125" style="121" customWidth="1"/>
    <col min="85" max="85" width="7.85546875" style="121" customWidth="1"/>
    <col min="86" max="92" width="9.140625" style="121" customWidth="1"/>
    <col min="93" max="93" width="6.85546875" style="121" customWidth="1"/>
    <col min="94" max="94" width="6.140625" style="121" customWidth="1"/>
    <col min="95" max="95" width="5.85546875" style="121" customWidth="1"/>
    <col min="96" max="100" width="9.140625" style="121" customWidth="1"/>
    <col min="101" max="101" width="11.5703125" style="121" customWidth="1"/>
    <col min="102" max="102" width="11.140625" style="121" customWidth="1"/>
    <col min="103" max="103" width="9.5703125" style="121" bestFit="1" customWidth="1"/>
    <col min="104" max="123" width="9.140625" style="121" customWidth="1"/>
    <col min="124" max="16384" width="9.140625" style="121"/>
  </cols>
  <sheetData>
    <row r="1" spans="1:103" s="1" customFormat="1" ht="33.75" customHeight="1" x14ac:dyDescent="0.25">
      <c r="B1" s="77" t="s">
        <v>168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" customFormat="1" ht="19.5" customHeight="1" x14ac:dyDescent="0.25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6" customFormat="1" ht="19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</row>
    <row r="4" spans="1:103" s="5" customFormat="1" ht="23.25" customHeight="1" x14ac:dyDescent="0.25">
      <c r="A4" s="78" t="s">
        <v>0</v>
      </c>
      <c r="B4" s="81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1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93"/>
      <c r="BA4" s="81" t="s">
        <v>1</v>
      </c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93"/>
      <c r="BP4" s="81" t="s">
        <v>1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 t="s">
        <v>1</v>
      </c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96"/>
      <c r="CW4" s="112" t="s">
        <v>2</v>
      </c>
      <c r="CX4" s="84"/>
      <c r="CY4" s="85"/>
    </row>
    <row r="5" spans="1:103" s="5" customFormat="1" ht="69" customHeight="1" x14ac:dyDescent="0.25">
      <c r="A5" s="79"/>
      <c r="B5" s="81" t="s">
        <v>3</v>
      </c>
      <c r="C5" s="82"/>
      <c r="D5" s="82"/>
      <c r="E5" s="93"/>
      <c r="F5" s="83" t="s">
        <v>4</v>
      </c>
      <c r="G5" s="84"/>
      <c r="H5" s="85"/>
      <c r="I5" s="83" t="s">
        <v>5</v>
      </c>
      <c r="J5" s="84"/>
      <c r="K5" s="85"/>
      <c r="L5" s="83" t="s">
        <v>6</v>
      </c>
      <c r="M5" s="84"/>
      <c r="N5" s="85"/>
      <c r="O5" s="83" t="s">
        <v>7</v>
      </c>
      <c r="P5" s="84"/>
      <c r="Q5" s="85"/>
      <c r="R5" s="83" t="s">
        <v>8</v>
      </c>
      <c r="S5" s="84"/>
      <c r="T5" s="85"/>
      <c r="U5" s="83" t="s">
        <v>9</v>
      </c>
      <c r="V5" s="84"/>
      <c r="W5" s="85"/>
      <c r="X5" s="83" t="s">
        <v>10</v>
      </c>
      <c r="Y5" s="84"/>
      <c r="Z5" s="85"/>
      <c r="AA5" s="89" t="s">
        <v>11</v>
      </c>
      <c r="AB5" s="89" t="s">
        <v>12</v>
      </c>
      <c r="AC5" s="89" t="s">
        <v>13</v>
      </c>
      <c r="AD5" s="83" t="s">
        <v>14</v>
      </c>
      <c r="AE5" s="84"/>
      <c r="AF5" s="85"/>
      <c r="AG5" s="83" t="s">
        <v>15</v>
      </c>
      <c r="AH5" s="84"/>
      <c r="AI5" s="85"/>
      <c r="AJ5" s="83" t="s">
        <v>16</v>
      </c>
      <c r="AK5" s="84"/>
      <c r="AL5" s="85"/>
      <c r="AM5" s="83" t="s">
        <v>17</v>
      </c>
      <c r="AN5" s="84"/>
      <c r="AO5" s="85"/>
      <c r="AP5" s="83" t="s">
        <v>18</v>
      </c>
      <c r="AQ5" s="84"/>
      <c r="AR5" s="85"/>
      <c r="AS5" s="83" t="s">
        <v>19</v>
      </c>
      <c r="AT5" s="84"/>
      <c r="AU5" s="85"/>
      <c r="AV5" s="83" t="s">
        <v>20</v>
      </c>
      <c r="AW5" s="84"/>
      <c r="AX5" s="85"/>
      <c r="AY5" s="83" t="s">
        <v>21</v>
      </c>
      <c r="AZ5" s="84"/>
      <c r="BA5" s="85"/>
      <c r="BB5" s="81" t="s">
        <v>22</v>
      </c>
      <c r="BC5" s="82"/>
      <c r="BD5" s="82"/>
      <c r="BE5" s="82"/>
      <c r="BF5" s="93"/>
      <c r="BG5" s="81" t="s">
        <v>23</v>
      </c>
      <c r="BH5" s="82"/>
      <c r="BI5" s="82"/>
      <c r="BJ5" s="93"/>
      <c r="BK5" s="83" t="s">
        <v>24</v>
      </c>
      <c r="BL5" s="84"/>
      <c r="BM5" s="84"/>
      <c r="BN5" s="84"/>
      <c r="BO5" s="85"/>
      <c r="BP5" s="83" t="s">
        <v>25</v>
      </c>
      <c r="BQ5" s="84"/>
      <c r="BR5" s="84"/>
      <c r="BS5" s="84"/>
      <c r="BT5" s="84"/>
      <c r="BU5" s="84"/>
      <c r="BV5" s="84"/>
      <c r="BW5" s="84"/>
      <c r="BX5" s="85"/>
      <c r="BY5" s="83" t="s">
        <v>26</v>
      </c>
      <c r="BZ5" s="84"/>
      <c r="CA5" s="84"/>
      <c r="CB5" s="84"/>
      <c r="CC5" s="84"/>
      <c r="CD5" s="85"/>
      <c r="CE5" s="100" t="s">
        <v>27</v>
      </c>
      <c r="CF5" s="83" t="s">
        <v>28</v>
      </c>
      <c r="CG5" s="84"/>
      <c r="CH5" s="85"/>
      <c r="CI5" s="83" t="s">
        <v>29</v>
      </c>
      <c r="CJ5" s="84"/>
      <c r="CK5" s="85"/>
      <c r="CL5" s="83" t="s">
        <v>30</v>
      </c>
      <c r="CM5" s="84"/>
      <c r="CN5" s="85"/>
      <c r="CO5" s="83" t="s">
        <v>31</v>
      </c>
      <c r="CP5" s="84"/>
      <c r="CQ5" s="85"/>
      <c r="CR5" s="83" t="s">
        <v>32</v>
      </c>
      <c r="CS5" s="84"/>
      <c r="CT5" s="85"/>
      <c r="CU5" s="89" t="s">
        <v>33</v>
      </c>
      <c r="CV5" s="108" t="s">
        <v>169</v>
      </c>
      <c r="CW5" s="113"/>
      <c r="CX5" s="114"/>
      <c r="CY5" s="115"/>
    </row>
    <row r="6" spans="1:103" s="5" customFormat="1" ht="21.75" customHeight="1" x14ac:dyDescent="0.25">
      <c r="A6" s="79"/>
      <c r="B6" s="89" t="s">
        <v>34</v>
      </c>
      <c r="C6" s="81" t="s">
        <v>35</v>
      </c>
      <c r="D6" s="82"/>
      <c r="E6" s="93"/>
      <c r="F6" s="86"/>
      <c r="G6" s="87"/>
      <c r="H6" s="88"/>
      <c r="I6" s="86"/>
      <c r="J6" s="87"/>
      <c r="K6" s="88"/>
      <c r="L6" s="86"/>
      <c r="M6" s="87"/>
      <c r="N6" s="88"/>
      <c r="O6" s="86"/>
      <c r="P6" s="87"/>
      <c r="Q6" s="88"/>
      <c r="R6" s="86"/>
      <c r="S6" s="87"/>
      <c r="T6" s="88"/>
      <c r="U6" s="86"/>
      <c r="V6" s="87"/>
      <c r="W6" s="88"/>
      <c r="X6" s="86"/>
      <c r="Y6" s="87"/>
      <c r="Z6" s="88"/>
      <c r="AA6" s="90"/>
      <c r="AB6" s="90"/>
      <c r="AC6" s="90"/>
      <c r="AD6" s="86"/>
      <c r="AE6" s="87"/>
      <c r="AF6" s="88"/>
      <c r="AG6" s="86"/>
      <c r="AH6" s="87"/>
      <c r="AI6" s="88"/>
      <c r="AJ6" s="86"/>
      <c r="AK6" s="87"/>
      <c r="AL6" s="88"/>
      <c r="AM6" s="86"/>
      <c r="AN6" s="87"/>
      <c r="AO6" s="88"/>
      <c r="AP6" s="86"/>
      <c r="AQ6" s="87"/>
      <c r="AR6" s="88"/>
      <c r="AS6" s="86"/>
      <c r="AT6" s="87"/>
      <c r="AU6" s="88"/>
      <c r="AV6" s="86"/>
      <c r="AW6" s="87"/>
      <c r="AX6" s="88"/>
      <c r="AY6" s="86"/>
      <c r="AZ6" s="87"/>
      <c r="BA6" s="88"/>
      <c r="BB6" s="89" t="s">
        <v>34</v>
      </c>
      <c r="BC6" s="81" t="s">
        <v>35</v>
      </c>
      <c r="BD6" s="82"/>
      <c r="BE6" s="82"/>
      <c r="BF6" s="93"/>
      <c r="BG6" s="89" t="s">
        <v>34</v>
      </c>
      <c r="BH6" s="81" t="s">
        <v>35</v>
      </c>
      <c r="BI6" s="82"/>
      <c r="BJ6" s="93"/>
      <c r="BK6" s="86"/>
      <c r="BL6" s="87"/>
      <c r="BM6" s="87"/>
      <c r="BN6" s="87"/>
      <c r="BO6" s="88"/>
      <c r="BP6" s="86"/>
      <c r="BQ6" s="87"/>
      <c r="BR6" s="87"/>
      <c r="BS6" s="87"/>
      <c r="BT6" s="87"/>
      <c r="BU6" s="87"/>
      <c r="BV6" s="87"/>
      <c r="BW6" s="87"/>
      <c r="BX6" s="88"/>
      <c r="BY6" s="86"/>
      <c r="BZ6" s="87"/>
      <c r="CA6" s="87"/>
      <c r="CB6" s="87"/>
      <c r="CC6" s="87"/>
      <c r="CD6" s="88"/>
      <c r="CE6" s="101"/>
      <c r="CF6" s="86"/>
      <c r="CG6" s="87"/>
      <c r="CH6" s="88"/>
      <c r="CI6" s="86"/>
      <c r="CJ6" s="87"/>
      <c r="CK6" s="88"/>
      <c r="CL6" s="86"/>
      <c r="CM6" s="87"/>
      <c r="CN6" s="88"/>
      <c r="CO6" s="86"/>
      <c r="CP6" s="87"/>
      <c r="CQ6" s="88"/>
      <c r="CR6" s="86"/>
      <c r="CS6" s="87"/>
      <c r="CT6" s="88"/>
      <c r="CU6" s="90"/>
      <c r="CV6" s="109"/>
      <c r="CW6" s="116"/>
      <c r="CX6" s="87"/>
      <c r="CY6" s="88"/>
    </row>
    <row r="7" spans="1:103" s="5" customFormat="1" ht="80.25" customHeight="1" x14ac:dyDescent="0.25">
      <c r="A7" s="79"/>
      <c r="B7" s="90"/>
      <c r="C7" s="81" t="s">
        <v>36</v>
      </c>
      <c r="D7" s="93"/>
      <c r="E7" s="94" t="s">
        <v>37</v>
      </c>
      <c r="F7" s="89" t="s">
        <v>34</v>
      </c>
      <c r="G7" s="81" t="s">
        <v>35</v>
      </c>
      <c r="H7" s="93"/>
      <c r="I7" s="89" t="s">
        <v>34</v>
      </c>
      <c r="J7" s="81" t="s">
        <v>35</v>
      </c>
      <c r="K7" s="93"/>
      <c r="L7" s="89" t="s">
        <v>34</v>
      </c>
      <c r="M7" s="81" t="s">
        <v>35</v>
      </c>
      <c r="N7" s="93"/>
      <c r="O7" s="89" t="s">
        <v>34</v>
      </c>
      <c r="P7" s="81" t="s">
        <v>35</v>
      </c>
      <c r="Q7" s="93"/>
      <c r="R7" s="89" t="s">
        <v>34</v>
      </c>
      <c r="S7" s="81" t="s">
        <v>35</v>
      </c>
      <c r="T7" s="93"/>
      <c r="U7" s="89" t="s">
        <v>34</v>
      </c>
      <c r="V7" s="81" t="s">
        <v>35</v>
      </c>
      <c r="W7" s="93"/>
      <c r="X7" s="89" t="s">
        <v>34</v>
      </c>
      <c r="Y7" s="81" t="s">
        <v>35</v>
      </c>
      <c r="Z7" s="93"/>
      <c r="AA7" s="90"/>
      <c r="AB7" s="90"/>
      <c r="AC7" s="90"/>
      <c r="AD7" s="89" t="s">
        <v>34</v>
      </c>
      <c r="AE7" s="81" t="s">
        <v>35</v>
      </c>
      <c r="AF7" s="93"/>
      <c r="AG7" s="89" t="s">
        <v>34</v>
      </c>
      <c r="AH7" s="81" t="s">
        <v>35</v>
      </c>
      <c r="AI7" s="93"/>
      <c r="AJ7" s="89" t="s">
        <v>34</v>
      </c>
      <c r="AK7" s="81" t="s">
        <v>35</v>
      </c>
      <c r="AL7" s="93"/>
      <c r="AM7" s="89" t="s">
        <v>34</v>
      </c>
      <c r="AN7" s="81" t="s">
        <v>35</v>
      </c>
      <c r="AO7" s="93"/>
      <c r="AP7" s="89" t="s">
        <v>34</v>
      </c>
      <c r="AQ7" s="81" t="s">
        <v>35</v>
      </c>
      <c r="AR7" s="93"/>
      <c r="AS7" s="89" t="s">
        <v>34</v>
      </c>
      <c r="AT7" s="81" t="s">
        <v>35</v>
      </c>
      <c r="AU7" s="93"/>
      <c r="AV7" s="89" t="s">
        <v>34</v>
      </c>
      <c r="AW7" s="81" t="s">
        <v>35</v>
      </c>
      <c r="AX7" s="93"/>
      <c r="AY7" s="89" t="s">
        <v>34</v>
      </c>
      <c r="AZ7" s="81" t="s">
        <v>35</v>
      </c>
      <c r="BA7" s="93"/>
      <c r="BB7" s="90"/>
      <c r="BC7" s="81" t="s">
        <v>38</v>
      </c>
      <c r="BD7" s="82"/>
      <c r="BE7" s="93"/>
      <c r="BF7" s="94" t="s">
        <v>39</v>
      </c>
      <c r="BG7" s="90"/>
      <c r="BH7" s="81" t="s">
        <v>40</v>
      </c>
      <c r="BI7" s="93"/>
      <c r="BJ7" s="94" t="s">
        <v>41</v>
      </c>
      <c r="BK7" s="89" t="s">
        <v>34</v>
      </c>
      <c r="BL7" s="81" t="s">
        <v>42</v>
      </c>
      <c r="BM7" s="93"/>
      <c r="BN7" s="81" t="s">
        <v>43</v>
      </c>
      <c r="BO7" s="93"/>
      <c r="BP7" s="89" t="s">
        <v>34</v>
      </c>
      <c r="BQ7" s="81" t="s">
        <v>44</v>
      </c>
      <c r="BR7" s="93"/>
      <c r="BS7" s="81" t="s">
        <v>45</v>
      </c>
      <c r="BT7" s="93"/>
      <c r="BU7" s="81" t="s">
        <v>46</v>
      </c>
      <c r="BV7" s="93"/>
      <c r="BW7" s="81" t="s">
        <v>47</v>
      </c>
      <c r="BX7" s="93"/>
      <c r="BY7" s="89" t="s">
        <v>34</v>
      </c>
      <c r="BZ7" s="81" t="s">
        <v>35</v>
      </c>
      <c r="CA7" s="82"/>
      <c r="CB7" s="82"/>
      <c r="CC7" s="82"/>
      <c r="CD7" s="93"/>
      <c r="CE7" s="101"/>
      <c r="CF7" s="89" t="s">
        <v>34</v>
      </c>
      <c r="CG7" s="81" t="s">
        <v>35</v>
      </c>
      <c r="CH7" s="93"/>
      <c r="CI7" s="89" t="s">
        <v>34</v>
      </c>
      <c r="CJ7" s="81" t="s">
        <v>35</v>
      </c>
      <c r="CK7" s="93"/>
      <c r="CL7" s="89" t="s">
        <v>34</v>
      </c>
      <c r="CM7" s="81" t="s">
        <v>35</v>
      </c>
      <c r="CN7" s="93"/>
      <c r="CO7" s="89" t="s">
        <v>34</v>
      </c>
      <c r="CP7" s="81" t="s">
        <v>35</v>
      </c>
      <c r="CQ7" s="93"/>
      <c r="CR7" s="89" t="s">
        <v>34</v>
      </c>
      <c r="CS7" s="81" t="s">
        <v>35</v>
      </c>
      <c r="CT7" s="93"/>
      <c r="CU7" s="90"/>
      <c r="CV7" s="109"/>
      <c r="CW7" s="117" t="s">
        <v>34</v>
      </c>
      <c r="CX7" s="81" t="s">
        <v>35</v>
      </c>
      <c r="CY7" s="93"/>
    </row>
    <row r="8" spans="1:103" s="5" customFormat="1" ht="135" customHeight="1" x14ac:dyDescent="0.25">
      <c r="A8" s="80"/>
      <c r="B8" s="91"/>
      <c r="C8" s="75" t="s">
        <v>48</v>
      </c>
      <c r="D8" s="69" t="s">
        <v>49</v>
      </c>
      <c r="E8" s="95"/>
      <c r="F8" s="91"/>
      <c r="G8" s="72" t="s">
        <v>50</v>
      </c>
      <c r="H8" s="72" t="s">
        <v>51</v>
      </c>
      <c r="I8" s="91"/>
      <c r="J8" s="72" t="s">
        <v>52</v>
      </c>
      <c r="K8" s="72" t="s">
        <v>53</v>
      </c>
      <c r="L8" s="91"/>
      <c r="M8" s="72" t="s">
        <v>54</v>
      </c>
      <c r="N8" s="72" t="s">
        <v>55</v>
      </c>
      <c r="O8" s="91"/>
      <c r="P8" s="70" t="s">
        <v>56</v>
      </c>
      <c r="Q8" s="70" t="s">
        <v>57</v>
      </c>
      <c r="R8" s="91"/>
      <c r="S8" s="73" t="s">
        <v>58</v>
      </c>
      <c r="T8" s="73" t="s">
        <v>59</v>
      </c>
      <c r="U8" s="91"/>
      <c r="V8" s="73" t="s">
        <v>60</v>
      </c>
      <c r="W8" s="73" t="s">
        <v>61</v>
      </c>
      <c r="X8" s="91"/>
      <c r="Y8" s="73" t="s">
        <v>62</v>
      </c>
      <c r="Z8" s="73" t="s">
        <v>63</v>
      </c>
      <c r="AA8" s="91"/>
      <c r="AB8" s="91"/>
      <c r="AC8" s="91"/>
      <c r="AD8" s="91"/>
      <c r="AE8" s="70" t="s">
        <v>64</v>
      </c>
      <c r="AF8" s="70" t="s">
        <v>65</v>
      </c>
      <c r="AG8" s="91"/>
      <c r="AH8" s="70" t="s">
        <v>66</v>
      </c>
      <c r="AI8" s="70" t="s">
        <v>67</v>
      </c>
      <c r="AJ8" s="91"/>
      <c r="AK8" s="70" t="s">
        <v>68</v>
      </c>
      <c r="AL8" s="70" t="s">
        <v>69</v>
      </c>
      <c r="AM8" s="91"/>
      <c r="AN8" s="70" t="s">
        <v>70</v>
      </c>
      <c r="AO8" s="70" t="s">
        <v>71</v>
      </c>
      <c r="AP8" s="91"/>
      <c r="AQ8" s="70" t="s">
        <v>72</v>
      </c>
      <c r="AR8" s="70" t="s">
        <v>73</v>
      </c>
      <c r="AS8" s="91"/>
      <c r="AT8" s="70" t="s">
        <v>74</v>
      </c>
      <c r="AU8" s="70" t="s">
        <v>75</v>
      </c>
      <c r="AV8" s="91"/>
      <c r="AW8" s="70" t="s">
        <v>76</v>
      </c>
      <c r="AX8" s="70" t="s">
        <v>77</v>
      </c>
      <c r="AY8" s="91"/>
      <c r="AZ8" s="70" t="s">
        <v>78</v>
      </c>
      <c r="BA8" s="70" t="s">
        <v>79</v>
      </c>
      <c r="BB8" s="91"/>
      <c r="BC8" s="75" t="s">
        <v>48</v>
      </c>
      <c r="BD8" s="69" t="s">
        <v>49</v>
      </c>
      <c r="BE8" s="69" t="s">
        <v>171</v>
      </c>
      <c r="BF8" s="95"/>
      <c r="BG8" s="91"/>
      <c r="BH8" s="75" t="s">
        <v>48</v>
      </c>
      <c r="BI8" s="71" t="s">
        <v>80</v>
      </c>
      <c r="BJ8" s="95"/>
      <c r="BK8" s="91"/>
      <c r="BL8" s="70" t="s">
        <v>81</v>
      </c>
      <c r="BM8" s="70" t="s">
        <v>82</v>
      </c>
      <c r="BN8" s="70" t="s">
        <v>81</v>
      </c>
      <c r="BO8" s="70" t="s">
        <v>82</v>
      </c>
      <c r="BP8" s="91"/>
      <c r="BQ8" s="70" t="s">
        <v>83</v>
      </c>
      <c r="BR8" s="70" t="s">
        <v>84</v>
      </c>
      <c r="BS8" s="70" t="s">
        <v>85</v>
      </c>
      <c r="BT8" s="70" t="s">
        <v>86</v>
      </c>
      <c r="BU8" s="70" t="s">
        <v>87</v>
      </c>
      <c r="BV8" s="70" t="s">
        <v>88</v>
      </c>
      <c r="BW8" s="70" t="s">
        <v>87</v>
      </c>
      <c r="BX8" s="70" t="s">
        <v>88</v>
      </c>
      <c r="BY8" s="91"/>
      <c r="BZ8" s="76" t="s">
        <v>89</v>
      </c>
      <c r="CA8" s="74" t="s">
        <v>90</v>
      </c>
      <c r="CB8" s="69" t="s">
        <v>91</v>
      </c>
      <c r="CC8" s="69" t="s">
        <v>92</v>
      </c>
      <c r="CD8" s="69" t="s">
        <v>93</v>
      </c>
      <c r="CE8" s="102"/>
      <c r="CF8" s="91"/>
      <c r="CG8" s="70" t="s">
        <v>94</v>
      </c>
      <c r="CH8" s="70" t="s">
        <v>95</v>
      </c>
      <c r="CI8" s="91"/>
      <c r="CJ8" s="70" t="s">
        <v>96</v>
      </c>
      <c r="CK8" s="70" t="s">
        <v>97</v>
      </c>
      <c r="CL8" s="91"/>
      <c r="CM8" s="11" t="s">
        <v>98</v>
      </c>
      <c r="CN8" s="11" t="s">
        <v>99</v>
      </c>
      <c r="CO8" s="91"/>
      <c r="CP8" s="70" t="s">
        <v>100</v>
      </c>
      <c r="CQ8" s="70" t="s">
        <v>101</v>
      </c>
      <c r="CR8" s="91"/>
      <c r="CS8" s="70" t="s">
        <v>102</v>
      </c>
      <c r="CT8" s="70" t="s">
        <v>103</v>
      </c>
      <c r="CU8" s="91"/>
      <c r="CV8" s="119"/>
      <c r="CW8" s="118"/>
      <c r="CX8" s="70" t="s">
        <v>104</v>
      </c>
      <c r="CY8" s="70" t="s">
        <v>105</v>
      </c>
    </row>
    <row r="9" spans="1:103" s="1" customFormat="1" ht="47.25" x14ac:dyDescent="0.25">
      <c r="A9" s="12" t="s">
        <v>106</v>
      </c>
      <c r="B9" s="13">
        <f t="shared" ref="B9:B70" si="0">C9+E9</f>
        <v>0</v>
      </c>
      <c r="C9" s="14">
        <v>0</v>
      </c>
      <c r="D9" s="14"/>
      <c r="E9" s="14">
        <v>0</v>
      </c>
      <c r="F9" s="13">
        <f t="shared" ref="F9:F72" si="1">G9+H9</f>
        <v>0</v>
      </c>
      <c r="G9" s="14">
        <v>0</v>
      </c>
      <c r="H9" s="14">
        <v>0</v>
      </c>
      <c r="I9" s="13">
        <f t="shared" ref="I9:I72" si="2">J9+K9</f>
        <v>0</v>
      </c>
      <c r="J9" s="14">
        <v>0</v>
      </c>
      <c r="K9" s="14">
        <v>0</v>
      </c>
      <c r="L9" s="13">
        <f t="shared" ref="L9:L72" si="3">M9+N9</f>
        <v>0</v>
      </c>
      <c r="M9" s="14">
        <v>0</v>
      </c>
      <c r="N9" s="14">
        <v>0</v>
      </c>
      <c r="O9" s="13">
        <f t="shared" ref="O9:O72" si="4">P9+Q9</f>
        <v>0</v>
      </c>
      <c r="P9" s="14">
        <v>0</v>
      </c>
      <c r="Q9" s="14">
        <v>0</v>
      </c>
      <c r="R9" s="13">
        <f t="shared" ref="R9:R72" si="5">S9+T9</f>
        <v>0</v>
      </c>
      <c r="S9" s="14">
        <v>0</v>
      </c>
      <c r="T9" s="14">
        <v>0</v>
      </c>
      <c r="U9" s="13">
        <f t="shared" ref="U9:U72" si="6">V9+W9</f>
        <v>0</v>
      </c>
      <c r="V9" s="14">
        <v>0</v>
      </c>
      <c r="W9" s="14">
        <v>0</v>
      </c>
      <c r="X9" s="13">
        <f t="shared" ref="X9:X72" si="7">Y9+Z9</f>
        <v>0</v>
      </c>
      <c r="Y9" s="14">
        <v>0</v>
      </c>
      <c r="Z9" s="14">
        <v>0</v>
      </c>
      <c r="AA9" s="14">
        <v>208</v>
      </c>
      <c r="AB9" s="14">
        <v>608</v>
      </c>
      <c r="AC9" s="14">
        <v>0</v>
      </c>
      <c r="AD9" s="13">
        <f t="shared" ref="AD9:AD72" si="8">AE9+AF9</f>
        <v>0</v>
      </c>
      <c r="AE9" s="14">
        <v>0</v>
      </c>
      <c r="AF9" s="14">
        <v>0</v>
      </c>
      <c r="AG9" s="13">
        <f t="shared" ref="AG9:AG72" si="9">AH9+AI9</f>
        <v>0</v>
      </c>
      <c r="AH9" s="14">
        <v>0</v>
      </c>
      <c r="AI9" s="14">
        <v>0</v>
      </c>
      <c r="AJ9" s="13">
        <f t="shared" ref="AJ9:AJ72" si="10">AK9+AL9</f>
        <v>0</v>
      </c>
      <c r="AK9" s="14">
        <v>0</v>
      </c>
      <c r="AL9" s="14">
        <v>0</v>
      </c>
      <c r="AM9" s="13">
        <f t="shared" ref="AM9:AM72" si="11">AN9+AO9</f>
        <v>0</v>
      </c>
      <c r="AN9" s="14">
        <v>0</v>
      </c>
      <c r="AO9" s="14">
        <v>0</v>
      </c>
      <c r="AP9" s="13">
        <f t="shared" ref="AP9:AP72" si="12">AQ9+AR9</f>
        <v>0</v>
      </c>
      <c r="AQ9" s="14">
        <v>0</v>
      </c>
      <c r="AR9" s="14">
        <v>0</v>
      </c>
      <c r="AS9" s="13">
        <f t="shared" ref="AS9:AS72" si="13">AT9+AU9</f>
        <v>0</v>
      </c>
      <c r="AT9" s="14">
        <v>0</v>
      </c>
      <c r="AU9" s="14">
        <v>0</v>
      </c>
      <c r="AV9" s="13">
        <f t="shared" ref="AV9:AV72" si="14">AW9+AX9</f>
        <v>0</v>
      </c>
      <c r="AW9" s="14">
        <v>0</v>
      </c>
      <c r="AX9" s="14">
        <v>0</v>
      </c>
      <c r="AY9" s="13">
        <f t="shared" ref="AY9:AY72" si="15">AZ9+BA9</f>
        <v>0</v>
      </c>
      <c r="AZ9" s="14">
        <v>0</v>
      </c>
      <c r="BA9" s="14">
        <v>0</v>
      </c>
      <c r="BB9" s="15">
        <f>BC9+BF9</f>
        <v>0</v>
      </c>
      <c r="BC9" s="14">
        <v>0</v>
      </c>
      <c r="BD9" s="14"/>
      <c r="BE9" s="14"/>
      <c r="BF9" s="14">
        <v>0</v>
      </c>
      <c r="BG9" s="15">
        <f>BH9+BJ9</f>
        <v>0</v>
      </c>
      <c r="BH9" s="14">
        <v>0</v>
      </c>
      <c r="BI9" s="14"/>
      <c r="BJ9" s="14">
        <v>0</v>
      </c>
      <c r="BK9" s="13">
        <f t="shared" ref="BK9:BK72" si="16">BL9+BM9+BN9+BO9</f>
        <v>138</v>
      </c>
      <c r="BL9" s="14">
        <v>132</v>
      </c>
      <c r="BM9" s="14">
        <v>6</v>
      </c>
      <c r="BN9" s="14">
        <v>0</v>
      </c>
      <c r="BO9" s="14">
        <v>0</v>
      </c>
      <c r="BP9" s="13">
        <f t="shared" ref="BP9:BP72" si="17">BW9+BX9+BU9+BV9+BS9+BT9+BQ9+BR9</f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  <c r="BV9" s="15">
        <v>0</v>
      </c>
      <c r="BW9" s="14">
        <v>0</v>
      </c>
      <c r="BX9" s="14">
        <v>0</v>
      </c>
      <c r="BY9" s="13">
        <f t="shared" ref="BY9:BY72" si="18">BZ9+CA9+CC9+CB9+CD9</f>
        <v>149</v>
      </c>
      <c r="BZ9" s="14">
        <v>50</v>
      </c>
      <c r="CA9" s="14">
        <v>0</v>
      </c>
      <c r="CB9" s="14">
        <v>50</v>
      </c>
      <c r="CC9" s="14">
        <v>47</v>
      </c>
      <c r="CD9" s="14">
        <v>2</v>
      </c>
      <c r="CE9" s="14">
        <v>0</v>
      </c>
      <c r="CF9" s="13">
        <f t="shared" ref="CF9:CF72" si="19">CG9+CH9</f>
        <v>0</v>
      </c>
      <c r="CG9" s="14">
        <v>0</v>
      </c>
      <c r="CH9" s="14">
        <v>0</v>
      </c>
      <c r="CI9" s="13">
        <f t="shared" ref="CI9:CI72" si="20">CJ9+CK9</f>
        <v>0</v>
      </c>
      <c r="CJ9" s="14">
        <v>0</v>
      </c>
      <c r="CK9" s="14">
        <v>0</v>
      </c>
      <c r="CL9" s="13">
        <f t="shared" ref="CL9:CL72" si="21">CM9+CN9</f>
        <v>0</v>
      </c>
      <c r="CM9" s="14">
        <v>0</v>
      </c>
      <c r="CN9" s="14">
        <v>0</v>
      </c>
      <c r="CO9" s="13">
        <f t="shared" ref="CO9:CO72" si="22">CP9+CQ9</f>
        <v>0</v>
      </c>
      <c r="CP9" s="14">
        <v>0</v>
      </c>
      <c r="CQ9" s="14">
        <v>0</v>
      </c>
      <c r="CR9" s="13">
        <f t="shared" ref="CR9:CR72" si="23">CS9+CT9</f>
        <v>138</v>
      </c>
      <c r="CS9" s="14">
        <v>37</v>
      </c>
      <c r="CT9" s="14">
        <v>101</v>
      </c>
      <c r="CU9" s="14">
        <v>0</v>
      </c>
      <c r="CV9" s="16"/>
      <c r="CW9" s="17">
        <f t="shared" ref="CW9:CW71" si="24">CU9+B9+F9+I9+L9+O9+R9+U9+X9+AA9+AB9+AC9+AD9+AG9+AJ9+AM9+AP9+AS9+AV9+AY9+BB9+BG9+BK9+BP9+BY9+CF9+CI9+CL9+CO9+CR9+CE9</f>
        <v>1241</v>
      </c>
      <c r="CX9" s="13">
        <f t="shared" ref="CX9:CX71" si="25">CU9+C9+G9+J9+M9+P9+S9+V9+Y9+AB9+AE9+AH9+AK9+AN9+AQ9+AT9+AW9+AZ9+BC9+BH9+BL9+BW9+BZ9+CG9+CJ9+CM9+CP9+CS9+CE9+BU9+BS9+BN9+BQ9+CC9+CB9+CD9</f>
        <v>926</v>
      </c>
      <c r="CY9" s="13">
        <f t="shared" ref="CY9:CY71" si="26">E9+H9+K9+N9+Q9+T9+W9+Z9+AA9+AC9+AF9+AI9+AL9+AO9+AR9+AU9+AX9+BA9+BF9+BJ9+BM9+BX9+CA9+CH9+CK9+CN9+CQ9+CT9+BV9+BT9+BO9+BR9</f>
        <v>315</v>
      </c>
    </row>
    <row r="10" spans="1:103" ht="31.5" x14ac:dyDescent="0.25">
      <c r="A10" s="12" t="s">
        <v>107</v>
      </c>
      <c r="B10" s="13">
        <f t="shared" si="0"/>
        <v>0</v>
      </c>
      <c r="C10" s="18">
        <v>0</v>
      </c>
      <c r="D10" s="18"/>
      <c r="E10" s="18">
        <v>0</v>
      </c>
      <c r="F10" s="13">
        <f t="shared" si="1"/>
        <v>0</v>
      </c>
      <c r="G10" s="18">
        <v>0</v>
      </c>
      <c r="H10" s="18">
        <v>0</v>
      </c>
      <c r="I10" s="13">
        <f t="shared" si="2"/>
        <v>0</v>
      </c>
      <c r="J10" s="18">
        <v>0</v>
      </c>
      <c r="K10" s="18">
        <v>0</v>
      </c>
      <c r="L10" s="13">
        <f t="shared" si="3"/>
        <v>0</v>
      </c>
      <c r="M10" s="18">
        <v>0</v>
      </c>
      <c r="N10" s="18">
        <v>0</v>
      </c>
      <c r="O10" s="13">
        <f t="shared" si="4"/>
        <v>0</v>
      </c>
      <c r="P10" s="18">
        <v>0</v>
      </c>
      <c r="Q10" s="18">
        <v>0</v>
      </c>
      <c r="R10" s="13">
        <f t="shared" si="5"/>
        <v>0</v>
      </c>
      <c r="S10" s="18">
        <v>0</v>
      </c>
      <c r="T10" s="18">
        <v>0</v>
      </c>
      <c r="U10" s="13">
        <f t="shared" si="6"/>
        <v>0</v>
      </c>
      <c r="V10" s="18">
        <v>0</v>
      </c>
      <c r="W10" s="18">
        <v>0</v>
      </c>
      <c r="X10" s="13">
        <f t="shared" si="7"/>
        <v>0</v>
      </c>
      <c r="Y10" s="18">
        <v>0</v>
      </c>
      <c r="Z10" s="18">
        <v>0</v>
      </c>
      <c r="AA10" s="18">
        <v>0</v>
      </c>
      <c r="AB10" s="18">
        <v>1208</v>
      </c>
      <c r="AC10" s="18">
        <v>0</v>
      </c>
      <c r="AD10" s="13">
        <f t="shared" si="8"/>
        <v>0</v>
      </c>
      <c r="AE10" s="18">
        <v>0</v>
      </c>
      <c r="AF10" s="18">
        <v>0</v>
      </c>
      <c r="AG10" s="13">
        <f t="shared" si="9"/>
        <v>0</v>
      </c>
      <c r="AH10" s="18">
        <v>0</v>
      </c>
      <c r="AI10" s="18">
        <v>0</v>
      </c>
      <c r="AJ10" s="13">
        <f t="shared" si="10"/>
        <v>0</v>
      </c>
      <c r="AK10" s="18">
        <v>0</v>
      </c>
      <c r="AL10" s="18">
        <v>0</v>
      </c>
      <c r="AM10" s="13">
        <f t="shared" si="11"/>
        <v>0</v>
      </c>
      <c r="AN10" s="18">
        <v>0</v>
      </c>
      <c r="AO10" s="18">
        <v>0</v>
      </c>
      <c r="AP10" s="13">
        <f t="shared" si="12"/>
        <v>0</v>
      </c>
      <c r="AQ10" s="18">
        <v>0</v>
      </c>
      <c r="AR10" s="18">
        <v>0</v>
      </c>
      <c r="AS10" s="13">
        <f t="shared" si="13"/>
        <v>0</v>
      </c>
      <c r="AT10" s="18">
        <v>0</v>
      </c>
      <c r="AU10" s="18">
        <v>0</v>
      </c>
      <c r="AV10" s="13">
        <f t="shared" si="14"/>
        <v>0</v>
      </c>
      <c r="AW10" s="18">
        <v>0</v>
      </c>
      <c r="AX10" s="18">
        <v>0</v>
      </c>
      <c r="AY10" s="13">
        <f t="shared" si="15"/>
        <v>0</v>
      </c>
      <c r="AZ10" s="18">
        <v>0</v>
      </c>
      <c r="BA10" s="18">
        <v>0</v>
      </c>
      <c r="BB10" s="15">
        <f t="shared" ref="BB10:BB71" si="27">BC10+BF10</f>
        <v>0</v>
      </c>
      <c r="BC10" s="18">
        <v>0</v>
      </c>
      <c r="BD10" s="18"/>
      <c r="BE10" s="18"/>
      <c r="BF10" s="18">
        <v>0</v>
      </c>
      <c r="BG10" s="15">
        <f t="shared" ref="BG10:BG71" si="28">BH10+BJ10</f>
        <v>0</v>
      </c>
      <c r="BH10" s="18">
        <v>0</v>
      </c>
      <c r="BI10" s="18"/>
      <c r="BJ10" s="18">
        <v>0</v>
      </c>
      <c r="BK10" s="13">
        <f t="shared" si="16"/>
        <v>604</v>
      </c>
      <c r="BL10" s="18">
        <v>572</v>
      </c>
      <c r="BM10" s="18">
        <v>32</v>
      </c>
      <c r="BN10" s="18">
        <v>0</v>
      </c>
      <c r="BO10" s="18">
        <v>0</v>
      </c>
      <c r="BP10" s="13">
        <f t="shared" si="17"/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8">
        <v>0</v>
      </c>
      <c r="BX10" s="18">
        <v>0</v>
      </c>
      <c r="BY10" s="13">
        <f t="shared" si="18"/>
        <v>412</v>
      </c>
      <c r="BZ10" s="18">
        <v>205</v>
      </c>
      <c r="CA10" s="18">
        <v>0</v>
      </c>
      <c r="CB10" s="18">
        <v>99</v>
      </c>
      <c r="CC10" s="18">
        <v>108</v>
      </c>
      <c r="CD10" s="18">
        <v>0</v>
      </c>
      <c r="CE10" s="18">
        <v>11</v>
      </c>
      <c r="CF10" s="13">
        <f t="shared" si="19"/>
        <v>0</v>
      </c>
      <c r="CG10" s="18">
        <v>0</v>
      </c>
      <c r="CH10" s="18">
        <v>0</v>
      </c>
      <c r="CI10" s="13">
        <f t="shared" si="20"/>
        <v>0</v>
      </c>
      <c r="CJ10" s="18">
        <v>0</v>
      </c>
      <c r="CK10" s="18">
        <v>0</v>
      </c>
      <c r="CL10" s="13">
        <f t="shared" si="21"/>
        <v>0</v>
      </c>
      <c r="CM10" s="18">
        <v>0</v>
      </c>
      <c r="CN10" s="18">
        <v>0</v>
      </c>
      <c r="CO10" s="13">
        <f t="shared" si="22"/>
        <v>0</v>
      </c>
      <c r="CP10" s="18">
        <v>0</v>
      </c>
      <c r="CQ10" s="18">
        <v>0</v>
      </c>
      <c r="CR10" s="13">
        <f t="shared" si="23"/>
        <v>574</v>
      </c>
      <c r="CS10" s="18">
        <v>234</v>
      </c>
      <c r="CT10" s="18">
        <v>340</v>
      </c>
      <c r="CU10" s="18">
        <v>0</v>
      </c>
      <c r="CV10" s="20"/>
      <c r="CW10" s="17">
        <f t="shared" si="24"/>
        <v>2809</v>
      </c>
      <c r="CX10" s="13">
        <f t="shared" si="25"/>
        <v>2437</v>
      </c>
      <c r="CY10" s="13">
        <f t="shared" si="26"/>
        <v>372</v>
      </c>
    </row>
    <row r="11" spans="1:103" ht="31.5" x14ac:dyDescent="0.25">
      <c r="A11" s="12" t="s">
        <v>108</v>
      </c>
      <c r="B11" s="13">
        <f t="shared" si="0"/>
        <v>0</v>
      </c>
      <c r="C11" s="18">
        <v>0</v>
      </c>
      <c r="D11" s="18"/>
      <c r="E11" s="18">
        <v>0</v>
      </c>
      <c r="F11" s="13">
        <f t="shared" si="1"/>
        <v>0</v>
      </c>
      <c r="G11" s="18">
        <v>0</v>
      </c>
      <c r="H11" s="18">
        <v>0</v>
      </c>
      <c r="I11" s="13">
        <f t="shared" si="2"/>
        <v>0</v>
      </c>
      <c r="J11" s="18">
        <v>0</v>
      </c>
      <c r="K11" s="18">
        <v>0</v>
      </c>
      <c r="L11" s="13">
        <f t="shared" si="3"/>
        <v>0</v>
      </c>
      <c r="M11" s="18">
        <v>0</v>
      </c>
      <c r="N11" s="18">
        <v>0</v>
      </c>
      <c r="O11" s="13">
        <f t="shared" si="4"/>
        <v>0</v>
      </c>
      <c r="P11" s="18">
        <v>0</v>
      </c>
      <c r="Q11" s="18">
        <v>0</v>
      </c>
      <c r="R11" s="13">
        <f t="shared" si="5"/>
        <v>0</v>
      </c>
      <c r="S11" s="18">
        <v>0</v>
      </c>
      <c r="T11" s="18">
        <v>0</v>
      </c>
      <c r="U11" s="13">
        <f t="shared" si="6"/>
        <v>0</v>
      </c>
      <c r="V11" s="18">
        <v>0</v>
      </c>
      <c r="W11" s="18">
        <v>0</v>
      </c>
      <c r="X11" s="13">
        <f t="shared" si="7"/>
        <v>0</v>
      </c>
      <c r="Y11" s="18">
        <v>0</v>
      </c>
      <c r="Z11" s="18">
        <v>0</v>
      </c>
      <c r="AA11" s="18">
        <v>167</v>
      </c>
      <c r="AB11" s="18">
        <v>865</v>
      </c>
      <c r="AC11" s="18">
        <v>0</v>
      </c>
      <c r="AD11" s="13">
        <f t="shared" si="8"/>
        <v>0</v>
      </c>
      <c r="AE11" s="18">
        <v>0</v>
      </c>
      <c r="AF11" s="18">
        <v>0</v>
      </c>
      <c r="AG11" s="13">
        <f t="shared" si="9"/>
        <v>0</v>
      </c>
      <c r="AH11" s="18">
        <v>0</v>
      </c>
      <c r="AI11" s="18">
        <v>0</v>
      </c>
      <c r="AJ11" s="13">
        <f t="shared" si="10"/>
        <v>0</v>
      </c>
      <c r="AK11" s="18">
        <v>0</v>
      </c>
      <c r="AL11" s="18">
        <v>0</v>
      </c>
      <c r="AM11" s="13">
        <f t="shared" si="11"/>
        <v>0</v>
      </c>
      <c r="AN11" s="18">
        <v>0</v>
      </c>
      <c r="AO11" s="18">
        <v>0</v>
      </c>
      <c r="AP11" s="13">
        <f t="shared" si="12"/>
        <v>0</v>
      </c>
      <c r="AQ11" s="18">
        <v>0</v>
      </c>
      <c r="AR11" s="18">
        <v>0</v>
      </c>
      <c r="AS11" s="13">
        <f t="shared" si="13"/>
        <v>0</v>
      </c>
      <c r="AT11" s="18">
        <v>0</v>
      </c>
      <c r="AU11" s="18">
        <v>0</v>
      </c>
      <c r="AV11" s="13">
        <f t="shared" si="14"/>
        <v>0</v>
      </c>
      <c r="AW11" s="18">
        <v>0</v>
      </c>
      <c r="AX11" s="18">
        <v>0</v>
      </c>
      <c r="AY11" s="13">
        <f t="shared" si="15"/>
        <v>0</v>
      </c>
      <c r="AZ11" s="18">
        <v>0</v>
      </c>
      <c r="BA11" s="18">
        <v>0</v>
      </c>
      <c r="BB11" s="15">
        <f t="shared" si="27"/>
        <v>0</v>
      </c>
      <c r="BC11" s="18">
        <v>0</v>
      </c>
      <c r="BD11" s="18"/>
      <c r="BE11" s="18"/>
      <c r="BF11" s="18">
        <v>0</v>
      </c>
      <c r="BG11" s="15">
        <f t="shared" si="28"/>
        <v>0</v>
      </c>
      <c r="BH11" s="18">
        <v>0</v>
      </c>
      <c r="BI11" s="18"/>
      <c r="BJ11" s="18">
        <v>0</v>
      </c>
      <c r="BK11" s="13">
        <f t="shared" si="16"/>
        <v>260</v>
      </c>
      <c r="BL11" s="18">
        <v>260</v>
      </c>
      <c r="BM11" s="18">
        <v>0</v>
      </c>
      <c r="BN11" s="18">
        <v>0</v>
      </c>
      <c r="BO11" s="18">
        <v>0</v>
      </c>
      <c r="BP11" s="13">
        <f t="shared" si="17"/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8">
        <v>0</v>
      </c>
      <c r="BX11" s="18">
        <v>0</v>
      </c>
      <c r="BY11" s="13">
        <f t="shared" si="18"/>
        <v>145</v>
      </c>
      <c r="BZ11" s="18">
        <v>95</v>
      </c>
      <c r="CA11" s="18">
        <v>0</v>
      </c>
      <c r="CB11" s="18">
        <v>50</v>
      </c>
      <c r="CC11" s="18">
        <v>0</v>
      </c>
      <c r="CD11" s="18">
        <v>0</v>
      </c>
      <c r="CE11" s="18">
        <v>0</v>
      </c>
      <c r="CF11" s="13">
        <f t="shared" si="19"/>
        <v>0</v>
      </c>
      <c r="CG11" s="18">
        <v>0</v>
      </c>
      <c r="CH11" s="18">
        <v>0</v>
      </c>
      <c r="CI11" s="13">
        <f t="shared" si="20"/>
        <v>0</v>
      </c>
      <c r="CJ11" s="18">
        <v>0</v>
      </c>
      <c r="CK11" s="18">
        <v>0</v>
      </c>
      <c r="CL11" s="13">
        <f t="shared" si="21"/>
        <v>0</v>
      </c>
      <c r="CM11" s="18">
        <v>0</v>
      </c>
      <c r="CN11" s="18">
        <v>0</v>
      </c>
      <c r="CO11" s="13">
        <f t="shared" si="22"/>
        <v>0</v>
      </c>
      <c r="CP11" s="18">
        <v>0</v>
      </c>
      <c r="CQ11" s="18">
        <v>0</v>
      </c>
      <c r="CR11" s="13">
        <f t="shared" si="23"/>
        <v>171</v>
      </c>
      <c r="CS11" s="18">
        <v>141</v>
      </c>
      <c r="CT11" s="18">
        <v>30</v>
      </c>
      <c r="CU11" s="18">
        <v>0</v>
      </c>
      <c r="CV11" s="20"/>
      <c r="CW11" s="17">
        <f t="shared" si="24"/>
        <v>1608</v>
      </c>
      <c r="CX11" s="13">
        <f t="shared" si="25"/>
        <v>1411</v>
      </c>
      <c r="CY11" s="13">
        <f t="shared" si="26"/>
        <v>197</v>
      </c>
    </row>
    <row r="12" spans="1:103" ht="47.25" x14ac:dyDescent="0.25">
      <c r="A12" s="12" t="s">
        <v>109</v>
      </c>
      <c r="B12" s="13">
        <f t="shared" si="0"/>
        <v>0</v>
      </c>
      <c r="C12" s="18">
        <v>0</v>
      </c>
      <c r="D12" s="18"/>
      <c r="E12" s="18">
        <v>0</v>
      </c>
      <c r="F12" s="13">
        <f t="shared" si="1"/>
        <v>0</v>
      </c>
      <c r="G12" s="18">
        <v>0</v>
      </c>
      <c r="H12" s="18">
        <v>0</v>
      </c>
      <c r="I12" s="13">
        <f t="shared" si="2"/>
        <v>0</v>
      </c>
      <c r="J12" s="18">
        <v>0</v>
      </c>
      <c r="K12" s="18">
        <v>0</v>
      </c>
      <c r="L12" s="13">
        <f t="shared" si="3"/>
        <v>0</v>
      </c>
      <c r="M12" s="18">
        <v>0</v>
      </c>
      <c r="N12" s="18">
        <v>0</v>
      </c>
      <c r="O12" s="13">
        <f t="shared" si="4"/>
        <v>0</v>
      </c>
      <c r="P12" s="18">
        <v>0</v>
      </c>
      <c r="Q12" s="18">
        <v>0</v>
      </c>
      <c r="R12" s="13">
        <f t="shared" si="5"/>
        <v>0</v>
      </c>
      <c r="S12" s="18">
        <v>0</v>
      </c>
      <c r="T12" s="18">
        <v>0</v>
      </c>
      <c r="U12" s="13">
        <f t="shared" si="6"/>
        <v>0</v>
      </c>
      <c r="V12" s="18">
        <v>0</v>
      </c>
      <c r="W12" s="18">
        <v>0</v>
      </c>
      <c r="X12" s="13">
        <f t="shared" si="7"/>
        <v>0</v>
      </c>
      <c r="Y12" s="18">
        <v>0</v>
      </c>
      <c r="Z12" s="18">
        <v>0</v>
      </c>
      <c r="AA12" s="18">
        <v>175</v>
      </c>
      <c r="AB12" s="18">
        <v>906</v>
      </c>
      <c r="AC12" s="18">
        <v>0</v>
      </c>
      <c r="AD12" s="13">
        <f t="shared" si="8"/>
        <v>0</v>
      </c>
      <c r="AE12" s="18">
        <v>0</v>
      </c>
      <c r="AF12" s="18">
        <v>0</v>
      </c>
      <c r="AG12" s="13">
        <f t="shared" si="9"/>
        <v>0</v>
      </c>
      <c r="AH12" s="18">
        <v>0</v>
      </c>
      <c r="AI12" s="18">
        <v>0</v>
      </c>
      <c r="AJ12" s="13">
        <f t="shared" si="10"/>
        <v>0</v>
      </c>
      <c r="AK12" s="18">
        <v>0</v>
      </c>
      <c r="AL12" s="18">
        <v>0</v>
      </c>
      <c r="AM12" s="13">
        <f t="shared" si="11"/>
        <v>0</v>
      </c>
      <c r="AN12" s="18">
        <v>0</v>
      </c>
      <c r="AO12" s="18">
        <v>0</v>
      </c>
      <c r="AP12" s="13">
        <f t="shared" si="12"/>
        <v>0</v>
      </c>
      <c r="AQ12" s="18">
        <v>0</v>
      </c>
      <c r="AR12" s="18">
        <v>0</v>
      </c>
      <c r="AS12" s="13">
        <f t="shared" si="13"/>
        <v>0</v>
      </c>
      <c r="AT12" s="18">
        <v>0</v>
      </c>
      <c r="AU12" s="18">
        <v>0</v>
      </c>
      <c r="AV12" s="13">
        <f t="shared" si="14"/>
        <v>0</v>
      </c>
      <c r="AW12" s="18">
        <v>0</v>
      </c>
      <c r="AX12" s="18">
        <v>0</v>
      </c>
      <c r="AY12" s="13">
        <f t="shared" si="15"/>
        <v>0</v>
      </c>
      <c r="AZ12" s="18">
        <v>0</v>
      </c>
      <c r="BA12" s="18">
        <v>0</v>
      </c>
      <c r="BB12" s="15">
        <f t="shared" si="27"/>
        <v>0</v>
      </c>
      <c r="BC12" s="18">
        <v>0</v>
      </c>
      <c r="BD12" s="18"/>
      <c r="BE12" s="18"/>
      <c r="BF12" s="18">
        <v>0</v>
      </c>
      <c r="BG12" s="15">
        <f t="shared" si="28"/>
        <v>0</v>
      </c>
      <c r="BH12" s="18">
        <v>0</v>
      </c>
      <c r="BI12" s="18"/>
      <c r="BJ12" s="18">
        <v>0</v>
      </c>
      <c r="BK12" s="13">
        <f t="shared" si="16"/>
        <v>580</v>
      </c>
      <c r="BL12" s="18">
        <v>580</v>
      </c>
      <c r="BM12" s="18">
        <v>0</v>
      </c>
      <c r="BN12" s="18">
        <v>0</v>
      </c>
      <c r="BO12" s="18">
        <v>0</v>
      </c>
      <c r="BP12" s="13">
        <f t="shared" si="17"/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8">
        <v>0</v>
      </c>
      <c r="BX12" s="18">
        <v>0</v>
      </c>
      <c r="BY12" s="13">
        <f t="shared" si="18"/>
        <v>258</v>
      </c>
      <c r="BZ12" s="18">
        <v>127</v>
      </c>
      <c r="CA12" s="18">
        <v>0</v>
      </c>
      <c r="CB12" s="18">
        <v>131</v>
      </c>
      <c r="CC12" s="18">
        <v>0</v>
      </c>
      <c r="CD12" s="18">
        <v>0</v>
      </c>
      <c r="CE12" s="18">
        <v>0</v>
      </c>
      <c r="CF12" s="13">
        <f t="shared" si="19"/>
        <v>0</v>
      </c>
      <c r="CG12" s="18">
        <v>0</v>
      </c>
      <c r="CH12" s="18">
        <v>0</v>
      </c>
      <c r="CI12" s="13">
        <f t="shared" si="20"/>
        <v>0</v>
      </c>
      <c r="CJ12" s="18">
        <v>0</v>
      </c>
      <c r="CK12" s="18">
        <v>0</v>
      </c>
      <c r="CL12" s="13">
        <f t="shared" si="21"/>
        <v>0</v>
      </c>
      <c r="CM12" s="18">
        <v>0</v>
      </c>
      <c r="CN12" s="18">
        <v>0</v>
      </c>
      <c r="CO12" s="13">
        <f t="shared" si="22"/>
        <v>0</v>
      </c>
      <c r="CP12" s="18">
        <v>0</v>
      </c>
      <c r="CQ12" s="18">
        <v>0</v>
      </c>
      <c r="CR12" s="13">
        <f t="shared" si="23"/>
        <v>423</v>
      </c>
      <c r="CS12" s="18">
        <v>233</v>
      </c>
      <c r="CT12" s="18">
        <v>190</v>
      </c>
      <c r="CU12" s="18">
        <v>0</v>
      </c>
      <c r="CV12" s="20"/>
      <c r="CW12" s="17">
        <f t="shared" si="24"/>
        <v>2342</v>
      </c>
      <c r="CX12" s="13">
        <f t="shared" si="25"/>
        <v>1977</v>
      </c>
      <c r="CY12" s="13">
        <f t="shared" si="26"/>
        <v>365</v>
      </c>
    </row>
    <row r="13" spans="1:103" ht="47.25" x14ac:dyDescent="0.25">
      <c r="A13" s="12" t="s">
        <v>110</v>
      </c>
      <c r="B13" s="13">
        <f>C13+E13</f>
        <v>4395</v>
      </c>
      <c r="C13" s="18">
        <v>4395</v>
      </c>
      <c r="D13" s="18">
        <v>670</v>
      </c>
      <c r="E13" s="18"/>
      <c r="F13" s="13">
        <f t="shared" si="1"/>
        <v>0</v>
      </c>
      <c r="G13" s="18"/>
      <c r="H13" s="18"/>
      <c r="I13" s="13">
        <f t="shared" si="2"/>
        <v>0</v>
      </c>
      <c r="J13" s="18">
        <v>0</v>
      </c>
      <c r="K13" s="18">
        <v>0</v>
      </c>
      <c r="L13" s="13">
        <f t="shared" si="3"/>
        <v>850</v>
      </c>
      <c r="M13" s="18">
        <v>850</v>
      </c>
      <c r="N13" s="18">
        <v>0</v>
      </c>
      <c r="O13" s="13">
        <f t="shared" si="4"/>
        <v>840</v>
      </c>
      <c r="P13" s="18">
        <v>840</v>
      </c>
      <c r="Q13" s="18">
        <v>0</v>
      </c>
      <c r="R13" s="13">
        <f t="shared" si="5"/>
        <v>553</v>
      </c>
      <c r="S13" s="18">
        <v>553</v>
      </c>
      <c r="T13" s="18">
        <v>0</v>
      </c>
      <c r="U13" s="13">
        <f t="shared" si="6"/>
        <v>0</v>
      </c>
      <c r="V13" s="18">
        <v>0</v>
      </c>
      <c r="W13" s="18">
        <v>0</v>
      </c>
      <c r="X13" s="13">
        <f t="shared" si="7"/>
        <v>0</v>
      </c>
      <c r="Y13" s="18">
        <v>0</v>
      </c>
      <c r="Z13" s="18">
        <v>0</v>
      </c>
      <c r="AA13" s="18">
        <v>490</v>
      </c>
      <c r="AB13" s="18">
        <v>2502</v>
      </c>
      <c r="AC13" s="18">
        <v>380</v>
      </c>
      <c r="AD13" s="13">
        <f t="shared" si="8"/>
        <v>1264</v>
      </c>
      <c r="AE13" s="18">
        <f>1100-160</f>
        <v>940</v>
      </c>
      <c r="AF13" s="18">
        <f>289+35</f>
        <v>324</v>
      </c>
      <c r="AG13" s="13">
        <f t="shared" si="9"/>
        <v>235</v>
      </c>
      <c r="AH13" s="18">
        <f>75+160</f>
        <v>235</v>
      </c>
      <c r="AI13" s="18">
        <f>35-35</f>
        <v>0</v>
      </c>
      <c r="AJ13" s="13">
        <f t="shared" si="10"/>
        <v>1508</v>
      </c>
      <c r="AK13" s="18">
        <v>1393</v>
      </c>
      <c r="AL13" s="18">
        <v>115</v>
      </c>
      <c r="AM13" s="13">
        <f t="shared" si="11"/>
        <v>1379</v>
      </c>
      <c r="AN13" s="18">
        <f>1210-38</f>
        <v>1172</v>
      </c>
      <c r="AO13" s="18">
        <f>169+38</f>
        <v>207</v>
      </c>
      <c r="AP13" s="13">
        <f t="shared" si="12"/>
        <v>0</v>
      </c>
      <c r="AQ13" s="18"/>
      <c r="AR13" s="18"/>
      <c r="AS13" s="13">
        <f t="shared" si="13"/>
        <v>40</v>
      </c>
      <c r="AT13" s="18">
        <v>40</v>
      </c>
      <c r="AU13" s="18"/>
      <c r="AV13" s="13">
        <f t="shared" si="14"/>
        <v>0</v>
      </c>
      <c r="AW13" s="18"/>
      <c r="AX13" s="18"/>
      <c r="AY13" s="13">
        <f t="shared" si="15"/>
        <v>0</v>
      </c>
      <c r="AZ13" s="18"/>
      <c r="BA13" s="18"/>
      <c r="BB13" s="15">
        <f t="shared" si="27"/>
        <v>0</v>
      </c>
      <c r="BC13" s="18"/>
      <c r="BD13" s="18"/>
      <c r="BE13" s="18"/>
      <c r="BF13" s="18"/>
      <c r="BG13" s="15">
        <f t="shared" si="28"/>
        <v>510</v>
      </c>
      <c r="BH13" s="18">
        <f>520-10</f>
        <v>510</v>
      </c>
      <c r="BI13" s="18">
        <f>190-10</f>
        <v>180</v>
      </c>
      <c r="BJ13" s="18"/>
      <c r="BK13" s="13">
        <f t="shared" si="16"/>
        <v>3233</v>
      </c>
      <c r="BL13" s="18">
        <v>2815</v>
      </c>
      <c r="BM13" s="18">
        <v>418</v>
      </c>
      <c r="BN13" s="18"/>
      <c r="BO13" s="18">
        <v>0</v>
      </c>
      <c r="BP13" s="13">
        <f t="shared" si="17"/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8">
        <v>0</v>
      </c>
      <c r="BX13" s="18">
        <v>0</v>
      </c>
      <c r="BY13" s="13">
        <f t="shared" si="18"/>
        <v>3649</v>
      </c>
      <c r="BZ13" s="18">
        <v>1467</v>
      </c>
      <c r="CA13" s="18">
        <v>50</v>
      </c>
      <c r="CB13" s="18">
        <f>270+2</f>
        <v>272</v>
      </c>
      <c r="CC13" s="18">
        <v>700</v>
      </c>
      <c r="CD13" s="18">
        <v>1160</v>
      </c>
      <c r="CE13" s="18">
        <f>2-2</f>
        <v>0</v>
      </c>
      <c r="CF13" s="13">
        <f t="shared" si="19"/>
        <v>844</v>
      </c>
      <c r="CG13" s="18">
        <v>712</v>
      </c>
      <c r="CH13" s="18">
        <v>132</v>
      </c>
      <c r="CI13" s="13">
        <f t="shared" si="20"/>
        <v>0</v>
      </c>
      <c r="CJ13" s="18">
        <v>0</v>
      </c>
      <c r="CK13" s="18">
        <v>0</v>
      </c>
      <c r="CL13" s="13">
        <f t="shared" si="21"/>
        <v>2805</v>
      </c>
      <c r="CM13" s="18">
        <v>2405</v>
      </c>
      <c r="CN13" s="18">
        <v>400</v>
      </c>
      <c r="CO13" s="13">
        <f t="shared" si="22"/>
        <v>0</v>
      </c>
      <c r="CP13" s="18">
        <v>0</v>
      </c>
      <c r="CQ13" s="18">
        <v>0</v>
      </c>
      <c r="CR13" s="13">
        <f t="shared" si="23"/>
        <v>3590</v>
      </c>
      <c r="CS13" s="18">
        <v>740</v>
      </c>
      <c r="CT13" s="18">
        <v>2850</v>
      </c>
      <c r="CU13" s="18"/>
      <c r="CV13" s="20"/>
      <c r="CW13" s="17">
        <f t="shared" si="24"/>
        <v>29067</v>
      </c>
      <c r="CX13" s="13">
        <f t="shared" si="25"/>
        <v>23701</v>
      </c>
      <c r="CY13" s="13">
        <f t="shared" si="26"/>
        <v>5366</v>
      </c>
    </row>
    <row r="14" spans="1:103" ht="31.5" x14ac:dyDescent="0.25">
      <c r="A14" s="12" t="s">
        <v>111</v>
      </c>
      <c r="B14" s="13">
        <f t="shared" si="0"/>
        <v>1140</v>
      </c>
      <c r="C14" s="18">
        <v>1140</v>
      </c>
      <c r="D14" s="18">
        <v>97</v>
      </c>
      <c r="E14" s="18">
        <v>0</v>
      </c>
      <c r="F14" s="13">
        <f t="shared" si="1"/>
        <v>0</v>
      </c>
      <c r="G14" s="18">
        <v>0</v>
      </c>
      <c r="H14" s="18">
        <v>0</v>
      </c>
      <c r="I14" s="13">
        <f t="shared" si="2"/>
        <v>0</v>
      </c>
      <c r="J14" s="18">
        <v>0</v>
      </c>
      <c r="K14" s="18">
        <v>0</v>
      </c>
      <c r="L14" s="13">
        <f t="shared" si="3"/>
        <v>540</v>
      </c>
      <c r="M14" s="18">
        <v>540</v>
      </c>
      <c r="N14" s="18">
        <v>0</v>
      </c>
      <c r="O14" s="13">
        <f t="shared" si="4"/>
        <v>0</v>
      </c>
      <c r="P14" s="18">
        <v>0</v>
      </c>
      <c r="Q14" s="18">
        <v>0</v>
      </c>
      <c r="R14" s="13">
        <f t="shared" si="5"/>
        <v>0</v>
      </c>
      <c r="S14" s="18">
        <v>0</v>
      </c>
      <c r="T14" s="18">
        <v>0</v>
      </c>
      <c r="U14" s="13">
        <f t="shared" si="6"/>
        <v>0</v>
      </c>
      <c r="V14" s="18">
        <v>0</v>
      </c>
      <c r="W14" s="18">
        <v>0</v>
      </c>
      <c r="X14" s="13">
        <f t="shared" si="7"/>
        <v>0</v>
      </c>
      <c r="Y14" s="18">
        <v>0</v>
      </c>
      <c r="Z14" s="18">
        <v>0</v>
      </c>
      <c r="AA14" s="18">
        <v>709</v>
      </c>
      <c r="AB14" s="18">
        <v>1503</v>
      </c>
      <c r="AC14" s="18">
        <v>110</v>
      </c>
      <c r="AD14" s="13">
        <f t="shared" si="8"/>
        <v>961</v>
      </c>
      <c r="AE14" s="18">
        <v>786</v>
      </c>
      <c r="AF14" s="18">
        <v>175</v>
      </c>
      <c r="AG14" s="13">
        <f t="shared" si="9"/>
        <v>0</v>
      </c>
      <c r="AH14" s="18">
        <v>0</v>
      </c>
      <c r="AI14" s="18">
        <v>0</v>
      </c>
      <c r="AJ14" s="13">
        <f t="shared" si="10"/>
        <v>751</v>
      </c>
      <c r="AK14" s="18">
        <v>751</v>
      </c>
      <c r="AL14" s="18">
        <v>0</v>
      </c>
      <c r="AM14" s="13">
        <f t="shared" si="11"/>
        <v>433</v>
      </c>
      <c r="AN14" s="18">
        <v>433</v>
      </c>
      <c r="AO14" s="18">
        <v>0</v>
      </c>
      <c r="AP14" s="13">
        <f t="shared" si="12"/>
        <v>0</v>
      </c>
      <c r="AQ14" s="18">
        <v>0</v>
      </c>
      <c r="AR14" s="18">
        <v>0</v>
      </c>
      <c r="AS14" s="13">
        <f t="shared" si="13"/>
        <v>0</v>
      </c>
      <c r="AT14" s="18">
        <v>0</v>
      </c>
      <c r="AU14" s="18">
        <v>0</v>
      </c>
      <c r="AV14" s="13">
        <f t="shared" si="14"/>
        <v>0</v>
      </c>
      <c r="AW14" s="18">
        <v>0</v>
      </c>
      <c r="AX14" s="18">
        <v>0</v>
      </c>
      <c r="AY14" s="13">
        <f t="shared" si="15"/>
        <v>0</v>
      </c>
      <c r="AZ14" s="18">
        <v>0</v>
      </c>
      <c r="BA14" s="18">
        <v>0</v>
      </c>
      <c r="BB14" s="15">
        <f t="shared" si="27"/>
        <v>0</v>
      </c>
      <c r="BC14" s="18">
        <v>0</v>
      </c>
      <c r="BD14" s="18"/>
      <c r="BE14" s="18"/>
      <c r="BF14" s="18">
        <v>0</v>
      </c>
      <c r="BG14" s="15">
        <f t="shared" si="28"/>
        <v>10</v>
      </c>
      <c r="BH14" s="18">
        <v>10</v>
      </c>
      <c r="BI14" s="18">
        <v>10</v>
      </c>
      <c r="BJ14" s="18">
        <v>0</v>
      </c>
      <c r="BK14" s="13">
        <f t="shared" si="16"/>
        <v>1788</v>
      </c>
      <c r="BL14" s="18">
        <v>1720</v>
      </c>
      <c r="BM14" s="18">
        <v>68</v>
      </c>
      <c r="BN14" s="18">
        <v>0</v>
      </c>
      <c r="BO14" s="18">
        <v>0</v>
      </c>
      <c r="BP14" s="13">
        <f t="shared" si="17"/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8">
        <v>0</v>
      </c>
      <c r="BX14" s="18">
        <v>0</v>
      </c>
      <c r="BY14" s="13">
        <f t="shared" si="18"/>
        <v>2135</v>
      </c>
      <c r="BZ14" s="18">
        <v>1065</v>
      </c>
      <c r="CA14" s="18">
        <v>0</v>
      </c>
      <c r="CB14" s="18">
        <v>140</v>
      </c>
      <c r="CC14" s="18">
        <v>549</v>
      </c>
      <c r="CD14" s="18">
        <v>381</v>
      </c>
      <c r="CE14" s="18">
        <v>0</v>
      </c>
      <c r="CF14" s="13">
        <f t="shared" si="19"/>
        <v>0</v>
      </c>
      <c r="CG14" s="18">
        <v>0</v>
      </c>
      <c r="CH14" s="18">
        <v>0</v>
      </c>
      <c r="CI14" s="13">
        <f t="shared" si="20"/>
        <v>0</v>
      </c>
      <c r="CJ14" s="18">
        <v>0</v>
      </c>
      <c r="CK14" s="18">
        <v>0</v>
      </c>
      <c r="CL14" s="13">
        <f t="shared" si="21"/>
        <v>1048</v>
      </c>
      <c r="CM14" s="18">
        <v>1048</v>
      </c>
      <c r="CN14" s="18">
        <v>0</v>
      </c>
      <c r="CO14" s="13">
        <f t="shared" si="22"/>
        <v>0</v>
      </c>
      <c r="CP14" s="18">
        <v>0</v>
      </c>
      <c r="CQ14" s="18">
        <v>0</v>
      </c>
      <c r="CR14" s="13">
        <f t="shared" si="23"/>
        <v>1893</v>
      </c>
      <c r="CS14" s="18">
        <v>602</v>
      </c>
      <c r="CT14" s="18">
        <v>1291</v>
      </c>
      <c r="CU14" s="18">
        <v>0</v>
      </c>
      <c r="CV14" s="20"/>
      <c r="CW14" s="17">
        <f t="shared" si="24"/>
        <v>13021</v>
      </c>
      <c r="CX14" s="13">
        <f t="shared" si="25"/>
        <v>10668</v>
      </c>
      <c r="CY14" s="13">
        <f t="shared" si="26"/>
        <v>2353</v>
      </c>
    </row>
    <row r="15" spans="1:103" ht="31.5" x14ac:dyDescent="0.25">
      <c r="A15" s="12" t="s">
        <v>112</v>
      </c>
      <c r="B15" s="13">
        <f t="shared" si="0"/>
        <v>0</v>
      </c>
      <c r="C15" s="18">
        <v>0</v>
      </c>
      <c r="D15" s="18"/>
      <c r="E15" s="18">
        <v>0</v>
      </c>
      <c r="F15" s="13">
        <f t="shared" si="1"/>
        <v>0</v>
      </c>
      <c r="G15" s="18">
        <v>0</v>
      </c>
      <c r="H15" s="18">
        <v>0</v>
      </c>
      <c r="I15" s="13">
        <f t="shared" si="2"/>
        <v>0</v>
      </c>
      <c r="J15" s="18">
        <v>0</v>
      </c>
      <c r="K15" s="18">
        <v>0</v>
      </c>
      <c r="L15" s="13">
        <f t="shared" si="3"/>
        <v>0</v>
      </c>
      <c r="M15" s="18">
        <v>0</v>
      </c>
      <c r="N15" s="18">
        <v>0</v>
      </c>
      <c r="O15" s="13">
        <f t="shared" si="4"/>
        <v>0</v>
      </c>
      <c r="P15" s="18">
        <v>0</v>
      </c>
      <c r="Q15" s="18">
        <v>0</v>
      </c>
      <c r="R15" s="13">
        <f t="shared" si="5"/>
        <v>0</v>
      </c>
      <c r="S15" s="18">
        <v>0</v>
      </c>
      <c r="T15" s="18">
        <v>0</v>
      </c>
      <c r="U15" s="13">
        <f t="shared" si="6"/>
        <v>0</v>
      </c>
      <c r="V15" s="18">
        <v>0</v>
      </c>
      <c r="W15" s="18">
        <v>0</v>
      </c>
      <c r="X15" s="13">
        <f t="shared" si="7"/>
        <v>0</v>
      </c>
      <c r="Y15" s="18">
        <v>0</v>
      </c>
      <c r="Z15" s="18">
        <v>0</v>
      </c>
      <c r="AA15" s="18">
        <v>105</v>
      </c>
      <c r="AB15" s="18">
        <v>345</v>
      </c>
      <c r="AC15" s="18">
        <v>0</v>
      </c>
      <c r="AD15" s="13">
        <f t="shared" si="8"/>
        <v>0</v>
      </c>
      <c r="AE15" s="18">
        <v>0</v>
      </c>
      <c r="AF15" s="18">
        <v>0</v>
      </c>
      <c r="AG15" s="13">
        <f t="shared" si="9"/>
        <v>0</v>
      </c>
      <c r="AH15" s="18">
        <v>0</v>
      </c>
      <c r="AI15" s="18">
        <v>0</v>
      </c>
      <c r="AJ15" s="13">
        <f t="shared" si="10"/>
        <v>0</v>
      </c>
      <c r="AK15" s="18">
        <v>0</v>
      </c>
      <c r="AL15" s="18">
        <v>0</v>
      </c>
      <c r="AM15" s="13">
        <f t="shared" si="11"/>
        <v>0</v>
      </c>
      <c r="AN15" s="18">
        <v>0</v>
      </c>
      <c r="AO15" s="18">
        <v>0</v>
      </c>
      <c r="AP15" s="13">
        <f t="shared" si="12"/>
        <v>0</v>
      </c>
      <c r="AQ15" s="18">
        <v>0</v>
      </c>
      <c r="AR15" s="18">
        <v>0</v>
      </c>
      <c r="AS15" s="13">
        <f t="shared" si="13"/>
        <v>0</v>
      </c>
      <c r="AT15" s="18">
        <v>0</v>
      </c>
      <c r="AU15" s="18">
        <v>0</v>
      </c>
      <c r="AV15" s="13">
        <f t="shared" si="14"/>
        <v>0</v>
      </c>
      <c r="AW15" s="18">
        <v>0</v>
      </c>
      <c r="AX15" s="18">
        <v>0</v>
      </c>
      <c r="AY15" s="13">
        <f t="shared" si="15"/>
        <v>0</v>
      </c>
      <c r="AZ15" s="18">
        <v>0</v>
      </c>
      <c r="BA15" s="18">
        <v>0</v>
      </c>
      <c r="BB15" s="15">
        <f t="shared" si="27"/>
        <v>0</v>
      </c>
      <c r="BC15" s="18">
        <v>0</v>
      </c>
      <c r="BD15" s="18"/>
      <c r="BE15" s="18"/>
      <c r="BF15" s="18">
        <v>0</v>
      </c>
      <c r="BG15" s="15">
        <f t="shared" si="28"/>
        <v>0</v>
      </c>
      <c r="BH15" s="18">
        <v>0</v>
      </c>
      <c r="BI15" s="18"/>
      <c r="BJ15" s="18">
        <v>0</v>
      </c>
      <c r="BK15" s="13">
        <f t="shared" si="16"/>
        <v>135</v>
      </c>
      <c r="BL15" s="18">
        <v>135</v>
      </c>
      <c r="BM15" s="18">
        <v>0</v>
      </c>
      <c r="BN15" s="18">
        <v>0</v>
      </c>
      <c r="BO15" s="18">
        <v>0</v>
      </c>
      <c r="BP15" s="13">
        <f t="shared" si="17"/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8">
        <v>0</v>
      </c>
      <c r="BX15" s="18">
        <v>0</v>
      </c>
      <c r="BY15" s="13">
        <f t="shared" si="18"/>
        <v>92</v>
      </c>
      <c r="BZ15" s="18">
        <v>46</v>
      </c>
      <c r="CA15" s="18">
        <v>0</v>
      </c>
      <c r="CB15" s="18">
        <v>0</v>
      </c>
      <c r="CC15" s="18">
        <v>46</v>
      </c>
      <c r="CD15" s="18">
        <v>0</v>
      </c>
      <c r="CE15" s="18">
        <v>0</v>
      </c>
      <c r="CF15" s="13">
        <f t="shared" si="19"/>
        <v>0</v>
      </c>
      <c r="CG15" s="18">
        <v>0</v>
      </c>
      <c r="CH15" s="18">
        <v>0</v>
      </c>
      <c r="CI15" s="13">
        <f t="shared" si="20"/>
        <v>0</v>
      </c>
      <c r="CJ15" s="18">
        <v>0</v>
      </c>
      <c r="CK15" s="18">
        <v>0</v>
      </c>
      <c r="CL15" s="13">
        <f t="shared" si="21"/>
        <v>0</v>
      </c>
      <c r="CM15" s="18">
        <v>0</v>
      </c>
      <c r="CN15" s="18">
        <v>0</v>
      </c>
      <c r="CO15" s="13">
        <f t="shared" si="22"/>
        <v>0</v>
      </c>
      <c r="CP15" s="18">
        <v>0</v>
      </c>
      <c r="CQ15" s="18">
        <v>0</v>
      </c>
      <c r="CR15" s="13">
        <f t="shared" si="23"/>
        <v>0</v>
      </c>
      <c r="CS15" s="18">
        <v>0</v>
      </c>
      <c r="CT15" s="18">
        <v>0</v>
      </c>
      <c r="CU15" s="18">
        <v>0</v>
      </c>
      <c r="CV15" s="20"/>
      <c r="CW15" s="17">
        <f t="shared" si="24"/>
        <v>677</v>
      </c>
      <c r="CX15" s="13">
        <f t="shared" si="25"/>
        <v>572</v>
      </c>
      <c r="CY15" s="13">
        <f t="shared" si="26"/>
        <v>105</v>
      </c>
    </row>
    <row r="16" spans="1:103" ht="33" customHeight="1" x14ac:dyDescent="0.25">
      <c r="A16" s="12" t="s">
        <v>113</v>
      </c>
      <c r="B16" s="13">
        <f t="shared" si="0"/>
        <v>818</v>
      </c>
      <c r="C16" s="18">
        <v>818</v>
      </c>
      <c r="D16" s="18"/>
      <c r="E16" s="18">
        <v>0</v>
      </c>
      <c r="F16" s="13">
        <f t="shared" si="1"/>
        <v>0</v>
      </c>
      <c r="G16" s="18">
        <v>0</v>
      </c>
      <c r="H16" s="18">
        <v>0</v>
      </c>
      <c r="I16" s="13">
        <f t="shared" si="2"/>
        <v>0</v>
      </c>
      <c r="J16" s="18">
        <v>0</v>
      </c>
      <c r="K16" s="18">
        <v>0</v>
      </c>
      <c r="L16" s="13">
        <f t="shared" si="3"/>
        <v>0</v>
      </c>
      <c r="M16" s="18">
        <v>0</v>
      </c>
      <c r="N16" s="18">
        <v>0</v>
      </c>
      <c r="O16" s="13">
        <f t="shared" si="4"/>
        <v>0</v>
      </c>
      <c r="P16" s="18">
        <v>0</v>
      </c>
      <c r="Q16" s="18">
        <v>0</v>
      </c>
      <c r="R16" s="13">
        <f t="shared" si="5"/>
        <v>0</v>
      </c>
      <c r="S16" s="18">
        <v>0</v>
      </c>
      <c r="T16" s="18">
        <v>0</v>
      </c>
      <c r="U16" s="13">
        <f t="shared" si="6"/>
        <v>0</v>
      </c>
      <c r="V16" s="18">
        <v>0</v>
      </c>
      <c r="W16" s="18">
        <v>0</v>
      </c>
      <c r="X16" s="13">
        <f t="shared" si="7"/>
        <v>0</v>
      </c>
      <c r="Y16" s="18">
        <v>0</v>
      </c>
      <c r="Z16" s="18">
        <v>0</v>
      </c>
      <c r="AA16" s="18">
        <v>496</v>
      </c>
      <c r="AB16" s="18">
        <v>1636</v>
      </c>
      <c r="AC16" s="18">
        <v>154</v>
      </c>
      <c r="AD16" s="13">
        <f t="shared" si="8"/>
        <v>763</v>
      </c>
      <c r="AE16" s="18">
        <v>673</v>
      </c>
      <c r="AF16" s="18">
        <v>90</v>
      </c>
      <c r="AG16" s="13">
        <f t="shared" si="9"/>
        <v>0</v>
      </c>
      <c r="AH16" s="18">
        <v>0</v>
      </c>
      <c r="AI16" s="18">
        <v>0</v>
      </c>
      <c r="AJ16" s="13">
        <f t="shared" si="10"/>
        <v>530</v>
      </c>
      <c r="AK16" s="18">
        <v>530</v>
      </c>
      <c r="AL16" s="18">
        <v>0</v>
      </c>
      <c r="AM16" s="13">
        <f t="shared" si="11"/>
        <v>0</v>
      </c>
      <c r="AN16" s="18">
        <v>0</v>
      </c>
      <c r="AO16" s="18">
        <v>0</v>
      </c>
      <c r="AP16" s="13">
        <f t="shared" si="12"/>
        <v>0</v>
      </c>
      <c r="AQ16" s="18">
        <v>0</v>
      </c>
      <c r="AR16" s="18">
        <v>0</v>
      </c>
      <c r="AS16" s="13">
        <f t="shared" si="13"/>
        <v>0</v>
      </c>
      <c r="AT16" s="18">
        <v>0</v>
      </c>
      <c r="AU16" s="18">
        <v>0</v>
      </c>
      <c r="AV16" s="13">
        <f t="shared" si="14"/>
        <v>0</v>
      </c>
      <c r="AW16" s="18">
        <v>0</v>
      </c>
      <c r="AX16" s="18">
        <v>0</v>
      </c>
      <c r="AY16" s="13">
        <f t="shared" si="15"/>
        <v>0</v>
      </c>
      <c r="AZ16" s="18">
        <v>0</v>
      </c>
      <c r="BA16" s="18">
        <v>0</v>
      </c>
      <c r="BB16" s="15">
        <f t="shared" si="27"/>
        <v>0</v>
      </c>
      <c r="BC16" s="18">
        <v>0</v>
      </c>
      <c r="BD16" s="18"/>
      <c r="BE16" s="18"/>
      <c r="BF16" s="18">
        <v>0</v>
      </c>
      <c r="BG16" s="15">
        <f t="shared" si="28"/>
        <v>0</v>
      </c>
      <c r="BH16" s="18">
        <v>0</v>
      </c>
      <c r="BI16" s="18"/>
      <c r="BJ16" s="18">
        <v>0</v>
      </c>
      <c r="BK16" s="13">
        <f t="shared" si="16"/>
        <v>1740</v>
      </c>
      <c r="BL16" s="18">
        <v>1672</v>
      </c>
      <c r="BM16" s="18">
        <v>68</v>
      </c>
      <c r="BN16" s="18">
        <v>0</v>
      </c>
      <c r="BO16" s="18">
        <v>0</v>
      </c>
      <c r="BP16" s="13">
        <f t="shared" si="17"/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8">
        <v>0</v>
      </c>
      <c r="BX16" s="18">
        <v>0</v>
      </c>
      <c r="BY16" s="13">
        <f t="shared" si="18"/>
        <v>1231</v>
      </c>
      <c r="BZ16" s="18">
        <v>414</v>
      </c>
      <c r="CA16" s="18">
        <v>30</v>
      </c>
      <c r="CB16" s="18">
        <v>0</v>
      </c>
      <c r="CC16" s="18">
        <v>352</v>
      </c>
      <c r="CD16" s="18">
        <v>435</v>
      </c>
      <c r="CE16" s="18">
        <v>1</v>
      </c>
      <c r="CF16" s="13">
        <f t="shared" si="19"/>
        <v>487</v>
      </c>
      <c r="CG16" s="18">
        <v>407</v>
      </c>
      <c r="CH16" s="18">
        <v>80</v>
      </c>
      <c r="CI16" s="13">
        <f t="shared" si="20"/>
        <v>0</v>
      </c>
      <c r="CJ16" s="18">
        <v>0</v>
      </c>
      <c r="CK16" s="18">
        <v>0</v>
      </c>
      <c r="CL16" s="13">
        <f t="shared" si="21"/>
        <v>839</v>
      </c>
      <c r="CM16" s="18">
        <v>839</v>
      </c>
      <c r="CN16" s="18">
        <v>0</v>
      </c>
      <c r="CO16" s="13">
        <f t="shared" si="22"/>
        <v>0</v>
      </c>
      <c r="CP16" s="18">
        <v>0</v>
      </c>
      <c r="CQ16" s="18">
        <v>0</v>
      </c>
      <c r="CR16" s="13">
        <f t="shared" si="23"/>
        <v>1810</v>
      </c>
      <c r="CS16" s="18">
        <v>1135</v>
      </c>
      <c r="CT16" s="18">
        <v>675</v>
      </c>
      <c r="CU16" s="18">
        <v>0</v>
      </c>
      <c r="CV16" s="20"/>
      <c r="CW16" s="17">
        <f t="shared" si="24"/>
        <v>10505</v>
      </c>
      <c r="CX16" s="13">
        <f t="shared" si="25"/>
        <v>8912</v>
      </c>
      <c r="CY16" s="13">
        <f t="shared" si="26"/>
        <v>1593</v>
      </c>
    </row>
    <row r="17" spans="1:103" ht="31.5" x14ac:dyDescent="0.25">
      <c r="A17" s="12" t="s">
        <v>114</v>
      </c>
      <c r="B17" s="13">
        <f t="shared" si="0"/>
        <v>0</v>
      </c>
      <c r="C17" s="18">
        <v>0</v>
      </c>
      <c r="D17" s="18"/>
      <c r="E17" s="18">
        <v>0</v>
      </c>
      <c r="F17" s="13">
        <f t="shared" si="1"/>
        <v>0</v>
      </c>
      <c r="G17" s="18">
        <v>0</v>
      </c>
      <c r="H17" s="18">
        <v>0</v>
      </c>
      <c r="I17" s="13">
        <f t="shared" si="2"/>
        <v>0</v>
      </c>
      <c r="J17" s="18">
        <v>0</v>
      </c>
      <c r="K17" s="18">
        <v>0</v>
      </c>
      <c r="L17" s="13">
        <f t="shared" si="3"/>
        <v>0</v>
      </c>
      <c r="M17" s="18">
        <v>0</v>
      </c>
      <c r="N17" s="18">
        <v>0</v>
      </c>
      <c r="O17" s="13">
        <f t="shared" si="4"/>
        <v>0</v>
      </c>
      <c r="P17" s="18">
        <v>0</v>
      </c>
      <c r="Q17" s="18">
        <v>0</v>
      </c>
      <c r="R17" s="13">
        <f t="shared" si="5"/>
        <v>0</v>
      </c>
      <c r="S17" s="18">
        <v>0</v>
      </c>
      <c r="T17" s="18">
        <v>0</v>
      </c>
      <c r="U17" s="13">
        <f t="shared" si="6"/>
        <v>0</v>
      </c>
      <c r="V17" s="18">
        <v>0</v>
      </c>
      <c r="W17" s="18">
        <v>0</v>
      </c>
      <c r="X17" s="13">
        <f t="shared" si="7"/>
        <v>0</v>
      </c>
      <c r="Y17" s="18">
        <v>0</v>
      </c>
      <c r="Z17" s="18">
        <v>0</v>
      </c>
      <c r="AA17" s="18">
        <v>76</v>
      </c>
      <c r="AB17" s="18">
        <v>290</v>
      </c>
      <c r="AC17" s="18">
        <v>0</v>
      </c>
      <c r="AD17" s="13">
        <f t="shared" si="8"/>
        <v>0</v>
      </c>
      <c r="AE17" s="18">
        <v>0</v>
      </c>
      <c r="AF17" s="18">
        <v>0</v>
      </c>
      <c r="AG17" s="13">
        <f t="shared" si="9"/>
        <v>0</v>
      </c>
      <c r="AH17" s="18">
        <v>0</v>
      </c>
      <c r="AI17" s="18">
        <v>0</v>
      </c>
      <c r="AJ17" s="13">
        <f t="shared" si="10"/>
        <v>0</v>
      </c>
      <c r="AK17" s="18">
        <v>0</v>
      </c>
      <c r="AL17" s="18">
        <v>0</v>
      </c>
      <c r="AM17" s="13">
        <f t="shared" si="11"/>
        <v>0</v>
      </c>
      <c r="AN17" s="18">
        <v>0</v>
      </c>
      <c r="AO17" s="18">
        <v>0</v>
      </c>
      <c r="AP17" s="13">
        <f t="shared" si="12"/>
        <v>0</v>
      </c>
      <c r="AQ17" s="18">
        <v>0</v>
      </c>
      <c r="AR17" s="18">
        <v>0</v>
      </c>
      <c r="AS17" s="13">
        <f t="shared" si="13"/>
        <v>0</v>
      </c>
      <c r="AT17" s="18">
        <v>0</v>
      </c>
      <c r="AU17" s="18">
        <v>0</v>
      </c>
      <c r="AV17" s="13">
        <f t="shared" si="14"/>
        <v>0</v>
      </c>
      <c r="AW17" s="18">
        <v>0</v>
      </c>
      <c r="AX17" s="18">
        <v>0</v>
      </c>
      <c r="AY17" s="13">
        <f t="shared" si="15"/>
        <v>0</v>
      </c>
      <c r="AZ17" s="18">
        <v>0</v>
      </c>
      <c r="BA17" s="18">
        <v>0</v>
      </c>
      <c r="BB17" s="15">
        <f t="shared" si="27"/>
        <v>0</v>
      </c>
      <c r="BC17" s="18">
        <v>0</v>
      </c>
      <c r="BD17" s="18"/>
      <c r="BE17" s="18"/>
      <c r="BF17" s="18">
        <v>0</v>
      </c>
      <c r="BG17" s="15">
        <f t="shared" si="28"/>
        <v>0</v>
      </c>
      <c r="BH17" s="18">
        <v>0</v>
      </c>
      <c r="BI17" s="18"/>
      <c r="BJ17" s="18">
        <v>0</v>
      </c>
      <c r="BK17" s="13">
        <f t="shared" si="16"/>
        <v>221</v>
      </c>
      <c r="BL17" s="18">
        <v>221</v>
      </c>
      <c r="BM17" s="18">
        <v>0</v>
      </c>
      <c r="BN17" s="18">
        <v>0</v>
      </c>
      <c r="BO17" s="18">
        <v>0</v>
      </c>
      <c r="BP17" s="13">
        <f t="shared" si="17"/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8">
        <v>0</v>
      </c>
      <c r="BX17" s="18">
        <v>0</v>
      </c>
      <c r="BY17" s="13">
        <f t="shared" si="18"/>
        <v>36</v>
      </c>
      <c r="BZ17" s="18">
        <v>36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3">
        <f t="shared" si="19"/>
        <v>0</v>
      </c>
      <c r="CG17" s="18">
        <v>0</v>
      </c>
      <c r="CH17" s="18">
        <v>0</v>
      </c>
      <c r="CI17" s="13">
        <f t="shared" si="20"/>
        <v>0</v>
      </c>
      <c r="CJ17" s="18">
        <v>0</v>
      </c>
      <c r="CK17" s="18">
        <v>0</v>
      </c>
      <c r="CL17" s="13">
        <f t="shared" si="21"/>
        <v>0</v>
      </c>
      <c r="CM17" s="18">
        <v>0</v>
      </c>
      <c r="CN17" s="18">
        <v>0</v>
      </c>
      <c r="CO17" s="13">
        <f t="shared" si="22"/>
        <v>0</v>
      </c>
      <c r="CP17" s="18">
        <v>0</v>
      </c>
      <c r="CQ17" s="18">
        <v>0</v>
      </c>
      <c r="CR17" s="13">
        <f t="shared" si="23"/>
        <v>0</v>
      </c>
      <c r="CS17" s="18">
        <v>0</v>
      </c>
      <c r="CT17" s="18">
        <v>0</v>
      </c>
      <c r="CU17" s="18">
        <v>0</v>
      </c>
      <c r="CV17" s="20"/>
      <c r="CW17" s="17">
        <f t="shared" si="24"/>
        <v>623</v>
      </c>
      <c r="CX17" s="13">
        <f t="shared" si="25"/>
        <v>547</v>
      </c>
      <c r="CY17" s="13">
        <f t="shared" si="26"/>
        <v>76</v>
      </c>
    </row>
    <row r="18" spans="1:103" ht="31.5" x14ac:dyDescent="0.25">
      <c r="A18" s="12" t="s">
        <v>115</v>
      </c>
      <c r="B18" s="13">
        <f t="shared" si="0"/>
        <v>0</v>
      </c>
      <c r="C18" s="18">
        <v>0</v>
      </c>
      <c r="D18" s="18"/>
      <c r="E18" s="18">
        <v>0</v>
      </c>
      <c r="F18" s="13">
        <f t="shared" si="1"/>
        <v>0</v>
      </c>
      <c r="G18" s="18">
        <v>0</v>
      </c>
      <c r="H18" s="18">
        <v>0</v>
      </c>
      <c r="I18" s="13">
        <f t="shared" si="2"/>
        <v>0</v>
      </c>
      <c r="J18" s="18">
        <v>0</v>
      </c>
      <c r="K18" s="18">
        <v>0</v>
      </c>
      <c r="L18" s="13">
        <f t="shared" si="3"/>
        <v>0</v>
      </c>
      <c r="M18" s="18">
        <v>0</v>
      </c>
      <c r="N18" s="18">
        <v>0</v>
      </c>
      <c r="O18" s="13">
        <f t="shared" si="4"/>
        <v>0</v>
      </c>
      <c r="P18" s="18">
        <v>0</v>
      </c>
      <c r="Q18" s="18">
        <v>0</v>
      </c>
      <c r="R18" s="13">
        <f t="shared" si="5"/>
        <v>0</v>
      </c>
      <c r="S18" s="18">
        <v>0</v>
      </c>
      <c r="T18" s="18">
        <v>0</v>
      </c>
      <c r="U18" s="13">
        <f t="shared" si="6"/>
        <v>0</v>
      </c>
      <c r="V18" s="18">
        <v>0</v>
      </c>
      <c r="W18" s="18">
        <v>0</v>
      </c>
      <c r="X18" s="13">
        <f t="shared" si="7"/>
        <v>0</v>
      </c>
      <c r="Y18" s="18">
        <v>0</v>
      </c>
      <c r="Z18" s="18">
        <v>0</v>
      </c>
      <c r="AA18" s="18">
        <v>295</v>
      </c>
      <c r="AB18" s="18">
        <v>658</v>
      </c>
      <c r="AC18" s="18">
        <v>0</v>
      </c>
      <c r="AD18" s="13">
        <f t="shared" si="8"/>
        <v>0</v>
      </c>
      <c r="AE18" s="18">
        <v>0</v>
      </c>
      <c r="AF18" s="18">
        <v>0</v>
      </c>
      <c r="AG18" s="13">
        <f t="shared" si="9"/>
        <v>0</v>
      </c>
      <c r="AH18" s="18">
        <v>0</v>
      </c>
      <c r="AI18" s="18">
        <v>0</v>
      </c>
      <c r="AJ18" s="13">
        <f t="shared" si="10"/>
        <v>0</v>
      </c>
      <c r="AK18" s="18">
        <v>0</v>
      </c>
      <c r="AL18" s="18">
        <v>0</v>
      </c>
      <c r="AM18" s="13">
        <f t="shared" si="11"/>
        <v>0</v>
      </c>
      <c r="AN18" s="18">
        <v>0</v>
      </c>
      <c r="AO18" s="18">
        <v>0</v>
      </c>
      <c r="AP18" s="13">
        <f t="shared" si="12"/>
        <v>0</v>
      </c>
      <c r="AQ18" s="18">
        <v>0</v>
      </c>
      <c r="AR18" s="18">
        <v>0</v>
      </c>
      <c r="AS18" s="13">
        <f t="shared" si="13"/>
        <v>0</v>
      </c>
      <c r="AT18" s="18">
        <v>0</v>
      </c>
      <c r="AU18" s="18">
        <v>0</v>
      </c>
      <c r="AV18" s="13">
        <f t="shared" si="14"/>
        <v>0</v>
      </c>
      <c r="AW18" s="18">
        <v>0</v>
      </c>
      <c r="AX18" s="18">
        <v>0</v>
      </c>
      <c r="AY18" s="13">
        <f t="shared" si="15"/>
        <v>0</v>
      </c>
      <c r="AZ18" s="18">
        <v>0</v>
      </c>
      <c r="BA18" s="18">
        <v>0</v>
      </c>
      <c r="BB18" s="15">
        <f t="shared" si="27"/>
        <v>0</v>
      </c>
      <c r="BC18" s="18">
        <v>0</v>
      </c>
      <c r="BD18" s="18"/>
      <c r="BE18" s="18"/>
      <c r="BF18" s="18">
        <v>0</v>
      </c>
      <c r="BG18" s="15">
        <f t="shared" si="28"/>
        <v>0</v>
      </c>
      <c r="BH18" s="18">
        <v>0</v>
      </c>
      <c r="BI18" s="18"/>
      <c r="BJ18" s="18">
        <v>0</v>
      </c>
      <c r="BK18" s="13">
        <f t="shared" si="16"/>
        <v>265</v>
      </c>
      <c r="BL18" s="18">
        <v>265</v>
      </c>
      <c r="BM18" s="18">
        <v>0</v>
      </c>
      <c r="BN18" s="18">
        <v>0</v>
      </c>
      <c r="BO18" s="18">
        <v>0</v>
      </c>
      <c r="BP18" s="13">
        <f t="shared" si="17"/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8">
        <v>0</v>
      </c>
      <c r="BX18" s="18">
        <v>0</v>
      </c>
      <c r="BY18" s="13">
        <f t="shared" si="18"/>
        <v>140</v>
      </c>
      <c r="BZ18" s="18">
        <v>140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3">
        <f t="shared" si="19"/>
        <v>0</v>
      </c>
      <c r="CG18" s="18">
        <v>0</v>
      </c>
      <c r="CH18" s="18">
        <v>0</v>
      </c>
      <c r="CI18" s="13">
        <f t="shared" si="20"/>
        <v>0</v>
      </c>
      <c r="CJ18" s="18">
        <v>0</v>
      </c>
      <c r="CK18" s="18">
        <v>0</v>
      </c>
      <c r="CL18" s="13">
        <f t="shared" si="21"/>
        <v>0</v>
      </c>
      <c r="CM18" s="18">
        <v>0</v>
      </c>
      <c r="CN18" s="18">
        <v>0</v>
      </c>
      <c r="CO18" s="13">
        <f t="shared" si="22"/>
        <v>0</v>
      </c>
      <c r="CP18" s="18">
        <v>0</v>
      </c>
      <c r="CQ18" s="18">
        <v>0</v>
      </c>
      <c r="CR18" s="13">
        <f t="shared" si="23"/>
        <v>316</v>
      </c>
      <c r="CS18" s="18">
        <v>158</v>
      </c>
      <c r="CT18" s="18">
        <v>158</v>
      </c>
      <c r="CU18" s="18">
        <v>0</v>
      </c>
      <c r="CV18" s="20"/>
      <c r="CW18" s="17">
        <f t="shared" si="24"/>
        <v>1674</v>
      </c>
      <c r="CX18" s="13">
        <f t="shared" si="25"/>
        <v>1221</v>
      </c>
      <c r="CY18" s="13">
        <f t="shared" si="26"/>
        <v>453</v>
      </c>
    </row>
    <row r="19" spans="1:103" ht="31.5" x14ac:dyDescent="0.25">
      <c r="A19" s="12" t="s">
        <v>116</v>
      </c>
      <c r="B19" s="13">
        <f t="shared" si="0"/>
        <v>0</v>
      </c>
      <c r="C19" s="18">
        <v>0</v>
      </c>
      <c r="D19" s="18"/>
      <c r="E19" s="18">
        <v>0</v>
      </c>
      <c r="F19" s="13">
        <f t="shared" si="1"/>
        <v>0</v>
      </c>
      <c r="G19" s="18">
        <v>0</v>
      </c>
      <c r="H19" s="18">
        <v>0</v>
      </c>
      <c r="I19" s="13">
        <f t="shared" si="2"/>
        <v>0</v>
      </c>
      <c r="J19" s="18">
        <v>0</v>
      </c>
      <c r="K19" s="18">
        <v>0</v>
      </c>
      <c r="L19" s="13">
        <f t="shared" si="3"/>
        <v>0</v>
      </c>
      <c r="M19" s="18">
        <v>0</v>
      </c>
      <c r="N19" s="18">
        <v>0</v>
      </c>
      <c r="O19" s="13">
        <f t="shared" si="4"/>
        <v>0</v>
      </c>
      <c r="P19" s="18">
        <v>0</v>
      </c>
      <c r="Q19" s="18">
        <v>0</v>
      </c>
      <c r="R19" s="13">
        <f t="shared" si="5"/>
        <v>0</v>
      </c>
      <c r="S19" s="18">
        <v>0</v>
      </c>
      <c r="T19" s="18">
        <v>0</v>
      </c>
      <c r="U19" s="13">
        <f t="shared" si="6"/>
        <v>0</v>
      </c>
      <c r="V19" s="18">
        <v>0</v>
      </c>
      <c r="W19" s="18">
        <v>0</v>
      </c>
      <c r="X19" s="13">
        <f t="shared" si="7"/>
        <v>0</v>
      </c>
      <c r="Y19" s="18">
        <v>0</v>
      </c>
      <c r="Z19" s="18">
        <v>0</v>
      </c>
      <c r="AA19" s="18">
        <v>204</v>
      </c>
      <c r="AB19" s="18">
        <v>411</v>
      </c>
      <c r="AC19" s="18">
        <v>0</v>
      </c>
      <c r="AD19" s="13">
        <f t="shared" si="8"/>
        <v>0</v>
      </c>
      <c r="AE19" s="18">
        <v>0</v>
      </c>
      <c r="AF19" s="18">
        <v>0</v>
      </c>
      <c r="AG19" s="13">
        <f t="shared" si="9"/>
        <v>0</v>
      </c>
      <c r="AH19" s="18">
        <v>0</v>
      </c>
      <c r="AI19" s="18">
        <v>0</v>
      </c>
      <c r="AJ19" s="13">
        <f t="shared" si="10"/>
        <v>0</v>
      </c>
      <c r="AK19" s="18">
        <v>0</v>
      </c>
      <c r="AL19" s="18">
        <v>0</v>
      </c>
      <c r="AM19" s="13">
        <f t="shared" si="11"/>
        <v>0</v>
      </c>
      <c r="AN19" s="18">
        <v>0</v>
      </c>
      <c r="AO19" s="18">
        <v>0</v>
      </c>
      <c r="AP19" s="13">
        <f t="shared" si="12"/>
        <v>0</v>
      </c>
      <c r="AQ19" s="18">
        <v>0</v>
      </c>
      <c r="AR19" s="18">
        <v>0</v>
      </c>
      <c r="AS19" s="13">
        <f t="shared" si="13"/>
        <v>0</v>
      </c>
      <c r="AT19" s="18">
        <v>0</v>
      </c>
      <c r="AU19" s="18">
        <v>0</v>
      </c>
      <c r="AV19" s="13">
        <f t="shared" si="14"/>
        <v>0</v>
      </c>
      <c r="AW19" s="18">
        <v>0</v>
      </c>
      <c r="AX19" s="18">
        <v>0</v>
      </c>
      <c r="AY19" s="13">
        <f t="shared" si="15"/>
        <v>0</v>
      </c>
      <c r="AZ19" s="18">
        <v>0</v>
      </c>
      <c r="BA19" s="18">
        <v>0</v>
      </c>
      <c r="BB19" s="15">
        <f t="shared" si="27"/>
        <v>0</v>
      </c>
      <c r="BC19" s="18">
        <v>0</v>
      </c>
      <c r="BD19" s="18"/>
      <c r="BE19" s="18"/>
      <c r="BF19" s="18">
        <v>0</v>
      </c>
      <c r="BG19" s="15">
        <f t="shared" si="28"/>
        <v>0</v>
      </c>
      <c r="BH19" s="18">
        <v>0</v>
      </c>
      <c r="BI19" s="18"/>
      <c r="BJ19" s="18">
        <v>0</v>
      </c>
      <c r="BK19" s="13">
        <f t="shared" si="16"/>
        <v>240</v>
      </c>
      <c r="BL19" s="18">
        <v>240</v>
      </c>
      <c r="BM19" s="18">
        <v>0</v>
      </c>
      <c r="BN19" s="18">
        <v>0</v>
      </c>
      <c r="BO19" s="18">
        <v>0</v>
      </c>
      <c r="BP19" s="13">
        <f t="shared" si="17"/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8">
        <v>0</v>
      </c>
      <c r="BX19" s="18">
        <v>0</v>
      </c>
      <c r="BY19" s="13">
        <f t="shared" si="18"/>
        <v>81</v>
      </c>
      <c r="BZ19" s="18">
        <v>81</v>
      </c>
      <c r="CA19" s="18">
        <v>0</v>
      </c>
      <c r="CB19" s="18">
        <v>0</v>
      </c>
      <c r="CC19" s="18">
        <v>0</v>
      </c>
      <c r="CD19" s="18">
        <v>0</v>
      </c>
      <c r="CE19" s="18">
        <v>0</v>
      </c>
      <c r="CF19" s="13">
        <f t="shared" si="19"/>
        <v>0</v>
      </c>
      <c r="CG19" s="18">
        <v>0</v>
      </c>
      <c r="CH19" s="18">
        <v>0</v>
      </c>
      <c r="CI19" s="13">
        <f t="shared" si="20"/>
        <v>0</v>
      </c>
      <c r="CJ19" s="18">
        <v>0</v>
      </c>
      <c r="CK19" s="18">
        <v>0</v>
      </c>
      <c r="CL19" s="13">
        <f t="shared" si="21"/>
        <v>0</v>
      </c>
      <c r="CM19" s="18">
        <v>0</v>
      </c>
      <c r="CN19" s="18">
        <v>0</v>
      </c>
      <c r="CO19" s="13">
        <f t="shared" si="22"/>
        <v>0</v>
      </c>
      <c r="CP19" s="18">
        <v>0</v>
      </c>
      <c r="CQ19" s="18">
        <v>0</v>
      </c>
      <c r="CR19" s="13">
        <f t="shared" si="23"/>
        <v>0</v>
      </c>
      <c r="CS19" s="18">
        <v>0</v>
      </c>
      <c r="CT19" s="18">
        <v>0</v>
      </c>
      <c r="CU19" s="18">
        <v>0</v>
      </c>
      <c r="CV19" s="20"/>
      <c r="CW19" s="17">
        <f t="shared" si="24"/>
        <v>936</v>
      </c>
      <c r="CX19" s="13">
        <f t="shared" si="25"/>
        <v>732</v>
      </c>
      <c r="CY19" s="13">
        <f t="shared" si="26"/>
        <v>204</v>
      </c>
    </row>
    <row r="20" spans="1:103" ht="31.5" x14ac:dyDescent="0.25">
      <c r="A20" s="12" t="s">
        <v>117</v>
      </c>
      <c r="B20" s="13">
        <f t="shared" si="0"/>
        <v>0</v>
      </c>
      <c r="C20" s="18">
        <v>0</v>
      </c>
      <c r="D20" s="18"/>
      <c r="E20" s="18">
        <v>0</v>
      </c>
      <c r="F20" s="13">
        <f t="shared" si="1"/>
        <v>0</v>
      </c>
      <c r="G20" s="18">
        <v>0</v>
      </c>
      <c r="H20" s="18">
        <v>0</v>
      </c>
      <c r="I20" s="13">
        <f t="shared" si="2"/>
        <v>0</v>
      </c>
      <c r="J20" s="18">
        <v>0</v>
      </c>
      <c r="K20" s="18">
        <v>0</v>
      </c>
      <c r="L20" s="13">
        <f t="shared" si="3"/>
        <v>0</v>
      </c>
      <c r="M20" s="18">
        <v>0</v>
      </c>
      <c r="N20" s="18">
        <v>0</v>
      </c>
      <c r="O20" s="13">
        <f t="shared" si="4"/>
        <v>0</v>
      </c>
      <c r="P20" s="18">
        <v>0</v>
      </c>
      <c r="Q20" s="18">
        <v>0</v>
      </c>
      <c r="R20" s="13">
        <f t="shared" si="5"/>
        <v>0</v>
      </c>
      <c r="S20" s="18">
        <v>0</v>
      </c>
      <c r="T20" s="18">
        <v>0</v>
      </c>
      <c r="U20" s="13">
        <f t="shared" si="6"/>
        <v>0</v>
      </c>
      <c r="V20" s="18">
        <v>0</v>
      </c>
      <c r="W20" s="18">
        <v>0</v>
      </c>
      <c r="X20" s="13">
        <f t="shared" si="7"/>
        <v>0</v>
      </c>
      <c r="Y20" s="18">
        <v>0</v>
      </c>
      <c r="Z20" s="18">
        <v>0</v>
      </c>
      <c r="AA20" s="18">
        <v>177</v>
      </c>
      <c r="AB20" s="18">
        <v>427</v>
      </c>
      <c r="AC20" s="18">
        <v>0</v>
      </c>
      <c r="AD20" s="13">
        <f t="shared" si="8"/>
        <v>0</v>
      </c>
      <c r="AE20" s="18">
        <v>0</v>
      </c>
      <c r="AF20" s="18">
        <v>0</v>
      </c>
      <c r="AG20" s="13">
        <f t="shared" si="9"/>
        <v>0</v>
      </c>
      <c r="AH20" s="18">
        <v>0</v>
      </c>
      <c r="AI20" s="18">
        <v>0</v>
      </c>
      <c r="AJ20" s="13">
        <f t="shared" si="10"/>
        <v>0</v>
      </c>
      <c r="AK20" s="18">
        <v>0</v>
      </c>
      <c r="AL20" s="18">
        <v>0</v>
      </c>
      <c r="AM20" s="13">
        <f t="shared" si="11"/>
        <v>0</v>
      </c>
      <c r="AN20" s="18">
        <v>0</v>
      </c>
      <c r="AO20" s="18">
        <v>0</v>
      </c>
      <c r="AP20" s="13">
        <f t="shared" si="12"/>
        <v>0</v>
      </c>
      <c r="AQ20" s="18">
        <v>0</v>
      </c>
      <c r="AR20" s="18">
        <v>0</v>
      </c>
      <c r="AS20" s="13">
        <f t="shared" si="13"/>
        <v>0</v>
      </c>
      <c r="AT20" s="18">
        <v>0</v>
      </c>
      <c r="AU20" s="18">
        <v>0</v>
      </c>
      <c r="AV20" s="13">
        <f t="shared" si="14"/>
        <v>0</v>
      </c>
      <c r="AW20" s="18">
        <v>0</v>
      </c>
      <c r="AX20" s="18">
        <v>0</v>
      </c>
      <c r="AY20" s="13">
        <f t="shared" si="15"/>
        <v>0</v>
      </c>
      <c r="AZ20" s="18">
        <v>0</v>
      </c>
      <c r="BA20" s="18">
        <v>0</v>
      </c>
      <c r="BB20" s="15">
        <f t="shared" si="27"/>
        <v>0</v>
      </c>
      <c r="BC20" s="18">
        <v>0</v>
      </c>
      <c r="BD20" s="18"/>
      <c r="BE20" s="18"/>
      <c r="BF20" s="18">
        <v>0</v>
      </c>
      <c r="BG20" s="15">
        <f t="shared" si="28"/>
        <v>0</v>
      </c>
      <c r="BH20" s="18">
        <v>0</v>
      </c>
      <c r="BI20" s="18"/>
      <c r="BJ20" s="18">
        <v>0</v>
      </c>
      <c r="BK20" s="13">
        <f t="shared" si="16"/>
        <v>306</v>
      </c>
      <c r="BL20" s="18">
        <v>306</v>
      </c>
      <c r="BM20" s="18">
        <v>0</v>
      </c>
      <c r="BN20" s="18">
        <v>0</v>
      </c>
      <c r="BO20" s="18">
        <v>0</v>
      </c>
      <c r="BP20" s="13">
        <f t="shared" si="17"/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8">
        <v>0</v>
      </c>
      <c r="BX20" s="18">
        <v>0</v>
      </c>
      <c r="BY20" s="13">
        <f t="shared" si="18"/>
        <v>46</v>
      </c>
      <c r="BZ20" s="18">
        <v>46</v>
      </c>
      <c r="CA20" s="18">
        <v>0</v>
      </c>
      <c r="CB20" s="18">
        <v>0</v>
      </c>
      <c r="CC20" s="18">
        <v>0</v>
      </c>
      <c r="CD20" s="18">
        <v>0</v>
      </c>
      <c r="CE20" s="18">
        <v>0</v>
      </c>
      <c r="CF20" s="13">
        <f t="shared" si="19"/>
        <v>0</v>
      </c>
      <c r="CG20" s="18">
        <v>0</v>
      </c>
      <c r="CH20" s="18">
        <v>0</v>
      </c>
      <c r="CI20" s="13">
        <f t="shared" si="20"/>
        <v>0</v>
      </c>
      <c r="CJ20" s="18">
        <v>0</v>
      </c>
      <c r="CK20" s="18">
        <v>0</v>
      </c>
      <c r="CL20" s="13">
        <f t="shared" si="21"/>
        <v>0</v>
      </c>
      <c r="CM20" s="18">
        <v>0</v>
      </c>
      <c r="CN20" s="18">
        <v>0</v>
      </c>
      <c r="CO20" s="13">
        <f t="shared" si="22"/>
        <v>0</v>
      </c>
      <c r="CP20" s="18">
        <v>0</v>
      </c>
      <c r="CQ20" s="18">
        <v>0</v>
      </c>
      <c r="CR20" s="13">
        <f t="shared" si="23"/>
        <v>216</v>
      </c>
      <c r="CS20" s="18">
        <v>90</v>
      </c>
      <c r="CT20" s="18">
        <v>126</v>
      </c>
      <c r="CU20" s="18">
        <v>0</v>
      </c>
      <c r="CV20" s="20"/>
      <c r="CW20" s="17">
        <f t="shared" si="24"/>
        <v>1172</v>
      </c>
      <c r="CX20" s="13">
        <f t="shared" si="25"/>
        <v>869</v>
      </c>
      <c r="CY20" s="13">
        <f t="shared" si="26"/>
        <v>303</v>
      </c>
    </row>
    <row r="21" spans="1:103" ht="31.5" x14ac:dyDescent="0.25">
      <c r="A21" s="12" t="s">
        <v>118</v>
      </c>
      <c r="B21" s="13">
        <f t="shared" si="0"/>
        <v>465</v>
      </c>
      <c r="C21" s="18">
        <v>465</v>
      </c>
      <c r="D21" s="18"/>
      <c r="E21" s="18">
        <v>0</v>
      </c>
      <c r="F21" s="13">
        <f t="shared" si="1"/>
        <v>0</v>
      </c>
      <c r="G21" s="18">
        <v>0</v>
      </c>
      <c r="H21" s="18">
        <v>0</v>
      </c>
      <c r="I21" s="13">
        <f t="shared" si="2"/>
        <v>0</v>
      </c>
      <c r="J21" s="18">
        <v>0</v>
      </c>
      <c r="K21" s="18">
        <v>0</v>
      </c>
      <c r="L21" s="13">
        <f t="shared" si="3"/>
        <v>0</v>
      </c>
      <c r="M21" s="18">
        <v>0</v>
      </c>
      <c r="N21" s="18">
        <v>0</v>
      </c>
      <c r="O21" s="13">
        <f t="shared" si="4"/>
        <v>0</v>
      </c>
      <c r="P21" s="18">
        <v>0</v>
      </c>
      <c r="Q21" s="18">
        <v>0</v>
      </c>
      <c r="R21" s="13">
        <f t="shared" si="5"/>
        <v>0</v>
      </c>
      <c r="S21" s="18">
        <v>0</v>
      </c>
      <c r="T21" s="18">
        <v>0</v>
      </c>
      <c r="U21" s="13">
        <f t="shared" si="6"/>
        <v>0</v>
      </c>
      <c r="V21" s="18">
        <v>0</v>
      </c>
      <c r="W21" s="18">
        <v>0</v>
      </c>
      <c r="X21" s="13">
        <f t="shared" si="7"/>
        <v>0</v>
      </c>
      <c r="Y21" s="18">
        <v>0</v>
      </c>
      <c r="Z21" s="18">
        <v>0</v>
      </c>
      <c r="AA21" s="18">
        <v>528</v>
      </c>
      <c r="AB21" s="18">
        <v>779</v>
      </c>
      <c r="AC21" s="18">
        <v>0</v>
      </c>
      <c r="AD21" s="13">
        <f t="shared" si="8"/>
        <v>0</v>
      </c>
      <c r="AE21" s="18">
        <v>0</v>
      </c>
      <c r="AF21" s="18">
        <v>0</v>
      </c>
      <c r="AG21" s="13">
        <f t="shared" si="9"/>
        <v>0</v>
      </c>
      <c r="AH21" s="18">
        <v>0</v>
      </c>
      <c r="AI21" s="18">
        <v>0</v>
      </c>
      <c r="AJ21" s="13">
        <f t="shared" si="10"/>
        <v>0</v>
      </c>
      <c r="AK21" s="18">
        <v>0</v>
      </c>
      <c r="AL21" s="18">
        <v>0</v>
      </c>
      <c r="AM21" s="13">
        <f t="shared" si="11"/>
        <v>0</v>
      </c>
      <c r="AN21" s="18">
        <v>0</v>
      </c>
      <c r="AO21" s="18">
        <v>0</v>
      </c>
      <c r="AP21" s="13">
        <f t="shared" si="12"/>
        <v>0</v>
      </c>
      <c r="AQ21" s="18">
        <v>0</v>
      </c>
      <c r="AR21" s="18">
        <v>0</v>
      </c>
      <c r="AS21" s="13">
        <f t="shared" si="13"/>
        <v>0</v>
      </c>
      <c r="AT21" s="18">
        <v>0</v>
      </c>
      <c r="AU21" s="18">
        <v>0</v>
      </c>
      <c r="AV21" s="13">
        <f t="shared" si="14"/>
        <v>0</v>
      </c>
      <c r="AW21" s="18">
        <v>0</v>
      </c>
      <c r="AX21" s="18">
        <v>0</v>
      </c>
      <c r="AY21" s="13">
        <f t="shared" si="15"/>
        <v>0</v>
      </c>
      <c r="AZ21" s="18">
        <v>0</v>
      </c>
      <c r="BA21" s="18">
        <v>0</v>
      </c>
      <c r="BB21" s="15">
        <f t="shared" si="27"/>
        <v>0</v>
      </c>
      <c r="BC21" s="18">
        <v>0</v>
      </c>
      <c r="BD21" s="18"/>
      <c r="BE21" s="18"/>
      <c r="BF21" s="18">
        <v>0</v>
      </c>
      <c r="BG21" s="15">
        <f t="shared" si="28"/>
        <v>0</v>
      </c>
      <c r="BH21" s="18">
        <v>0</v>
      </c>
      <c r="BI21" s="18"/>
      <c r="BJ21" s="18">
        <v>0</v>
      </c>
      <c r="BK21" s="13">
        <f t="shared" si="16"/>
        <v>742</v>
      </c>
      <c r="BL21" s="18">
        <v>742</v>
      </c>
      <c r="BM21" s="18">
        <v>0</v>
      </c>
      <c r="BN21" s="18">
        <v>0</v>
      </c>
      <c r="BO21" s="18">
        <v>0</v>
      </c>
      <c r="BP21" s="13">
        <f t="shared" si="17"/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8">
        <v>0</v>
      </c>
      <c r="BX21" s="18">
        <v>0</v>
      </c>
      <c r="BY21" s="13">
        <f t="shared" si="18"/>
        <v>718</v>
      </c>
      <c r="BZ21" s="18">
        <v>242</v>
      </c>
      <c r="CA21" s="18">
        <v>0</v>
      </c>
      <c r="CB21" s="18">
        <v>168</v>
      </c>
      <c r="CC21" s="18">
        <v>168</v>
      </c>
      <c r="CD21" s="18">
        <v>140</v>
      </c>
      <c r="CE21" s="18">
        <v>0</v>
      </c>
      <c r="CF21" s="13">
        <f t="shared" si="19"/>
        <v>0</v>
      </c>
      <c r="CG21" s="18">
        <v>0</v>
      </c>
      <c r="CH21" s="18">
        <v>0</v>
      </c>
      <c r="CI21" s="13">
        <f t="shared" si="20"/>
        <v>0</v>
      </c>
      <c r="CJ21" s="18">
        <v>0</v>
      </c>
      <c r="CK21" s="18">
        <v>0</v>
      </c>
      <c r="CL21" s="13">
        <f t="shared" si="21"/>
        <v>412</v>
      </c>
      <c r="CM21" s="18">
        <v>412</v>
      </c>
      <c r="CN21" s="18">
        <v>0</v>
      </c>
      <c r="CO21" s="13">
        <f t="shared" si="22"/>
        <v>0</v>
      </c>
      <c r="CP21" s="18">
        <v>0</v>
      </c>
      <c r="CQ21" s="18">
        <v>0</v>
      </c>
      <c r="CR21" s="13">
        <f t="shared" si="23"/>
        <v>0</v>
      </c>
      <c r="CS21" s="18">
        <v>0</v>
      </c>
      <c r="CT21" s="18">
        <v>0</v>
      </c>
      <c r="CU21" s="18">
        <v>0</v>
      </c>
      <c r="CV21" s="20"/>
      <c r="CW21" s="17">
        <f t="shared" si="24"/>
        <v>3644</v>
      </c>
      <c r="CX21" s="13">
        <f t="shared" si="25"/>
        <v>3116</v>
      </c>
      <c r="CY21" s="13">
        <f t="shared" si="26"/>
        <v>528</v>
      </c>
    </row>
    <row r="22" spans="1:103" ht="31.5" x14ac:dyDescent="0.25">
      <c r="A22" s="12" t="s">
        <v>119</v>
      </c>
      <c r="B22" s="13">
        <f t="shared" si="0"/>
        <v>0</v>
      </c>
      <c r="C22" s="18">
        <v>0</v>
      </c>
      <c r="D22" s="18"/>
      <c r="E22" s="18">
        <v>0</v>
      </c>
      <c r="F22" s="13">
        <f t="shared" si="1"/>
        <v>0</v>
      </c>
      <c r="G22" s="18">
        <v>0</v>
      </c>
      <c r="H22" s="18">
        <v>0</v>
      </c>
      <c r="I22" s="13">
        <f t="shared" si="2"/>
        <v>0</v>
      </c>
      <c r="J22" s="18">
        <v>0</v>
      </c>
      <c r="K22" s="18">
        <v>0</v>
      </c>
      <c r="L22" s="13">
        <f t="shared" si="3"/>
        <v>0</v>
      </c>
      <c r="M22" s="18">
        <v>0</v>
      </c>
      <c r="N22" s="18">
        <v>0</v>
      </c>
      <c r="O22" s="13">
        <f t="shared" si="4"/>
        <v>0</v>
      </c>
      <c r="P22" s="18">
        <v>0</v>
      </c>
      <c r="Q22" s="18">
        <v>0</v>
      </c>
      <c r="R22" s="13">
        <f t="shared" si="5"/>
        <v>0</v>
      </c>
      <c r="S22" s="18">
        <v>0</v>
      </c>
      <c r="T22" s="18">
        <v>0</v>
      </c>
      <c r="U22" s="13">
        <f t="shared" si="6"/>
        <v>0</v>
      </c>
      <c r="V22" s="18">
        <v>0</v>
      </c>
      <c r="W22" s="18">
        <v>0</v>
      </c>
      <c r="X22" s="13">
        <f t="shared" si="7"/>
        <v>0</v>
      </c>
      <c r="Y22" s="18">
        <v>0</v>
      </c>
      <c r="Z22" s="18">
        <v>0</v>
      </c>
      <c r="AA22" s="18">
        <v>76</v>
      </c>
      <c r="AB22" s="18">
        <v>357</v>
      </c>
      <c r="AC22" s="18">
        <v>0</v>
      </c>
      <c r="AD22" s="13">
        <f t="shared" si="8"/>
        <v>0</v>
      </c>
      <c r="AE22" s="18">
        <v>0</v>
      </c>
      <c r="AF22" s="18">
        <v>0</v>
      </c>
      <c r="AG22" s="13">
        <f t="shared" si="9"/>
        <v>0</v>
      </c>
      <c r="AH22" s="18">
        <v>0</v>
      </c>
      <c r="AI22" s="18">
        <v>0</v>
      </c>
      <c r="AJ22" s="13">
        <f t="shared" si="10"/>
        <v>0</v>
      </c>
      <c r="AK22" s="18">
        <v>0</v>
      </c>
      <c r="AL22" s="18">
        <v>0</v>
      </c>
      <c r="AM22" s="13">
        <f t="shared" si="11"/>
        <v>0</v>
      </c>
      <c r="AN22" s="18">
        <v>0</v>
      </c>
      <c r="AO22" s="18">
        <v>0</v>
      </c>
      <c r="AP22" s="13">
        <f t="shared" si="12"/>
        <v>0</v>
      </c>
      <c r="AQ22" s="18">
        <v>0</v>
      </c>
      <c r="AR22" s="18">
        <v>0</v>
      </c>
      <c r="AS22" s="13">
        <f t="shared" si="13"/>
        <v>0</v>
      </c>
      <c r="AT22" s="18">
        <v>0</v>
      </c>
      <c r="AU22" s="18">
        <v>0</v>
      </c>
      <c r="AV22" s="13">
        <f t="shared" si="14"/>
        <v>0</v>
      </c>
      <c r="AW22" s="18">
        <v>0</v>
      </c>
      <c r="AX22" s="18">
        <v>0</v>
      </c>
      <c r="AY22" s="13">
        <f t="shared" si="15"/>
        <v>0</v>
      </c>
      <c r="AZ22" s="18">
        <v>0</v>
      </c>
      <c r="BA22" s="18">
        <v>0</v>
      </c>
      <c r="BB22" s="15">
        <f t="shared" si="27"/>
        <v>0</v>
      </c>
      <c r="BC22" s="18">
        <v>0</v>
      </c>
      <c r="BD22" s="18"/>
      <c r="BE22" s="18"/>
      <c r="BF22" s="18">
        <v>0</v>
      </c>
      <c r="BG22" s="15">
        <f t="shared" si="28"/>
        <v>0</v>
      </c>
      <c r="BH22" s="18">
        <v>0</v>
      </c>
      <c r="BI22" s="18"/>
      <c r="BJ22" s="18">
        <v>0</v>
      </c>
      <c r="BK22" s="13">
        <f t="shared" si="16"/>
        <v>318</v>
      </c>
      <c r="BL22" s="18">
        <v>318</v>
      </c>
      <c r="BM22" s="18">
        <v>0</v>
      </c>
      <c r="BN22" s="18">
        <v>0</v>
      </c>
      <c r="BO22" s="18">
        <v>0</v>
      </c>
      <c r="BP22" s="13">
        <f t="shared" si="17"/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8">
        <v>0</v>
      </c>
      <c r="BX22" s="18">
        <v>0</v>
      </c>
      <c r="BY22" s="13">
        <f t="shared" si="18"/>
        <v>96</v>
      </c>
      <c r="BZ22" s="18">
        <v>48</v>
      </c>
      <c r="CA22" s="18">
        <v>0</v>
      </c>
      <c r="CB22" s="18">
        <v>48</v>
      </c>
      <c r="CC22" s="18">
        <v>0</v>
      </c>
      <c r="CD22" s="18">
        <v>0</v>
      </c>
      <c r="CE22" s="18">
        <v>0</v>
      </c>
      <c r="CF22" s="13">
        <f t="shared" si="19"/>
        <v>0</v>
      </c>
      <c r="CG22" s="18">
        <v>0</v>
      </c>
      <c r="CH22" s="18">
        <v>0</v>
      </c>
      <c r="CI22" s="13">
        <f t="shared" si="20"/>
        <v>0</v>
      </c>
      <c r="CJ22" s="18">
        <v>0</v>
      </c>
      <c r="CK22" s="18">
        <v>0</v>
      </c>
      <c r="CL22" s="13">
        <f t="shared" si="21"/>
        <v>0</v>
      </c>
      <c r="CM22" s="18">
        <v>0</v>
      </c>
      <c r="CN22" s="18">
        <v>0</v>
      </c>
      <c r="CO22" s="13">
        <f t="shared" si="22"/>
        <v>0</v>
      </c>
      <c r="CP22" s="18">
        <v>0</v>
      </c>
      <c r="CQ22" s="18">
        <v>0</v>
      </c>
      <c r="CR22" s="13">
        <f t="shared" si="23"/>
        <v>126</v>
      </c>
      <c r="CS22" s="18">
        <v>89</v>
      </c>
      <c r="CT22" s="18">
        <v>37</v>
      </c>
      <c r="CU22" s="18">
        <v>0</v>
      </c>
      <c r="CV22" s="20"/>
      <c r="CW22" s="17">
        <f t="shared" si="24"/>
        <v>973</v>
      </c>
      <c r="CX22" s="13">
        <f t="shared" si="25"/>
        <v>860</v>
      </c>
      <c r="CY22" s="13">
        <f t="shared" si="26"/>
        <v>113</v>
      </c>
    </row>
    <row r="23" spans="1:103" ht="31.5" x14ac:dyDescent="0.25">
      <c r="A23" s="12" t="s">
        <v>120</v>
      </c>
      <c r="B23" s="13">
        <f t="shared" si="0"/>
        <v>0</v>
      </c>
      <c r="C23" s="18">
        <v>0</v>
      </c>
      <c r="D23" s="18"/>
      <c r="E23" s="18">
        <v>0</v>
      </c>
      <c r="F23" s="13">
        <f t="shared" si="1"/>
        <v>0</v>
      </c>
      <c r="G23" s="18">
        <v>0</v>
      </c>
      <c r="H23" s="18">
        <v>0</v>
      </c>
      <c r="I23" s="13">
        <f t="shared" si="2"/>
        <v>0</v>
      </c>
      <c r="J23" s="18">
        <v>0</v>
      </c>
      <c r="K23" s="18">
        <v>0</v>
      </c>
      <c r="L23" s="13">
        <f t="shared" si="3"/>
        <v>0</v>
      </c>
      <c r="M23" s="18">
        <v>0</v>
      </c>
      <c r="N23" s="18">
        <v>0</v>
      </c>
      <c r="O23" s="13">
        <f t="shared" si="4"/>
        <v>0</v>
      </c>
      <c r="P23" s="18">
        <v>0</v>
      </c>
      <c r="Q23" s="18">
        <v>0</v>
      </c>
      <c r="R23" s="13">
        <f t="shared" si="5"/>
        <v>0</v>
      </c>
      <c r="S23" s="18">
        <v>0</v>
      </c>
      <c r="T23" s="18">
        <v>0</v>
      </c>
      <c r="U23" s="13">
        <f t="shared" si="6"/>
        <v>0</v>
      </c>
      <c r="V23" s="18">
        <v>0</v>
      </c>
      <c r="W23" s="18">
        <v>0</v>
      </c>
      <c r="X23" s="13">
        <f t="shared" si="7"/>
        <v>0</v>
      </c>
      <c r="Y23" s="18">
        <v>0</v>
      </c>
      <c r="Z23" s="18">
        <v>0</v>
      </c>
      <c r="AA23" s="18">
        <v>383</v>
      </c>
      <c r="AB23" s="18">
        <v>799</v>
      </c>
      <c r="AC23" s="18">
        <v>0</v>
      </c>
      <c r="AD23" s="13">
        <f t="shared" si="8"/>
        <v>373</v>
      </c>
      <c r="AE23" s="18">
        <v>373</v>
      </c>
      <c r="AF23" s="18">
        <v>0</v>
      </c>
      <c r="AG23" s="13">
        <f t="shared" si="9"/>
        <v>0</v>
      </c>
      <c r="AH23" s="18">
        <v>0</v>
      </c>
      <c r="AI23" s="18">
        <v>0</v>
      </c>
      <c r="AJ23" s="13">
        <f t="shared" si="10"/>
        <v>0</v>
      </c>
      <c r="AK23" s="18">
        <v>0</v>
      </c>
      <c r="AL23" s="18">
        <v>0</v>
      </c>
      <c r="AM23" s="13">
        <f t="shared" si="11"/>
        <v>0</v>
      </c>
      <c r="AN23" s="18">
        <v>0</v>
      </c>
      <c r="AO23" s="18">
        <v>0</v>
      </c>
      <c r="AP23" s="13">
        <f t="shared" si="12"/>
        <v>0</v>
      </c>
      <c r="AQ23" s="18">
        <v>0</v>
      </c>
      <c r="AR23" s="18">
        <v>0</v>
      </c>
      <c r="AS23" s="13">
        <f t="shared" si="13"/>
        <v>0</v>
      </c>
      <c r="AT23" s="18">
        <v>0</v>
      </c>
      <c r="AU23" s="18">
        <v>0</v>
      </c>
      <c r="AV23" s="13">
        <f t="shared" si="14"/>
        <v>0</v>
      </c>
      <c r="AW23" s="18">
        <v>0</v>
      </c>
      <c r="AX23" s="18">
        <v>0</v>
      </c>
      <c r="AY23" s="13">
        <f t="shared" si="15"/>
        <v>0</v>
      </c>
      <c r="AZ23" s="18">
        <v>0</v>
      </c>
      <c r="BA23" s="18">
        <v>0</v>
      </c>
      <c r="BB23" s="15">
        <f t="shared" si="27"/>
        <v>0</v>
      </c>
      <c r="BC23" s="18">
        <v>0</v>
      </c>
      <c r="BD23" s="18"/>
      <c r="BE23" s="18"/>
      <c r="BF23" s="18">
        <v>0</v>
      </c>
      <c r="BG23" s="15">
        <f t="shared" si="28"/>
        <v>0</v>
      </c>
      <c r="BH23" s="18">
        <v>0</v>
      </c>
      <c r="BI23" s="18"/>
      <c r="BJ23" s="18">
        <v>0</v>
      </c>
      <c r="BK23" s="13">
        <f t="shared" si="16"/>
        <v>682</v>
      </c>
      <c r="BL23" s="18">
        <v>682</v>
      </c>
      <c r="BM23" s="18">
        <v>0</v>
      </c>
      <c r="BN23" s="18"/>
      <c r="BO23" s="18"/>
      <c r="BP23" s="13">
        <f t="shared" si="17"/>
        <v>0</v>
      </c>
      <c r="BQ23" s="19"/>
      <c r="BR23" s="19"/>
      <c r="BS23" s="19"/>
      <c r="BT23" s="19"/>
      <c r="BU23" s="19"/>
      <c r="BV23" s="19"/>
      <c r="BW23" s="18"/>
      <c r="BX23" s="18"/>
      <c r="BY23" s="13">
        <f t="shared" si="18"/>
        <v>343</v>
      </c>
      <c r="BZ23" s="18">
        <v>225</v>
      </c>
      <c r="CA23" s="18"/>
      <c r="CB23" s="18"/>
      <c r="CC23" s="18">
        <v>118</v>
      </c>
      <c r="CD23" s="18"/>
      <c r="CE23" s="18"/>
      <c r="CF23" s="13">
        <f t="shared" si="19"/>
        <v>0</v>
      </c>
      <c r="CG23" s="18"/>
      <c r="CH23" s="18"/>
      <c r="CI23" s="13">
        <f t="shared" si="20"/>
        <v>0</v>
      </c>
      <c r="CJ23" s="18"/>
      <c r="CK23" s="18"/>
      <c r="CL23" s="13">
        <f t="shared" si="21"/>
        <v>0</v>
      </c>
      <c r="CM23" s="18"/>
      <c r="CN23" s="18"/>
      <c r="CO23" s="13">
        <f t="shared" si="22"/>
        <v>0</v>
      </c>
      <c r="CP23" s="18"/>
      <c r="CQ23" s="18"/>
      <c r="CR23" s="13">
        <f t="shared" si="23"/>
        <v>0</v>
      </c>
      <c r="CS23" s="18"/>
      <c r="CT23" s="18"/>
      <c r="CU23" s="18"/>
      <c r="CV23" s="20"/>
      <c r="CW23" s="17">
        <f t="shared" si="24"/>
        <v>2580</v>
      </c>
      <c r="CX23" s="13">
        <f t="shared" si="25"/>
        <v>2197</v>
      </c>
      <c r="CY23" s="13">
        <f t="shared" si="26"/>
        <v>383</v>
      </c>
    </row>
    <row r="24" spans="1:103" ht="47.25" x14ac:dyDescent="0.25">
      <c r="A24" s="12" t="s">
        <v>121</v>
      </c>
      <c r="B24" s="13">
        <f t="shared" si="0"/>
        <v>0</v>
      </c>
      <c r="C24" s="18">
        <v>0</v>
      </c>
      <c r="D24" s="18"/>
      <c r="E24" s="18">
        <v>0</v>
      </c>
      <c r="F24" s="13">
        <f t="shared" si="1"/>
        <v>0</v>
      </c>
      <c r="G24" s="18">
        <v>0</v>
      </c>
      <c r="H24" s="18">
        <v>0</v>
      </c>
      <c r="I24" s="13">
        <f t="shared" si="2"/>
        <v>0</v>
      </c>
      <c r="J24" s="18">
        <v>0</v>
      </c>
      <c r="K24" s="18">
        <v>0</v>
      </c>
      <c r="L24" s="13">
        <f t="shared" si="3"/>
        <v>0</v>
      </c>
      <c r="M24" s="18">
        <v>0</v>
      </c>
      <c r="N24" s="18">
        <v>0</v>
      </c>
      <c r="O24" s="13">
        <f t="shared" si="4"/>
        <v>0</v>
      </c>
      <c r="P24" s="18">
        <v>0</v>
      </c>
      <c r="Q24" s="18">
        <v>0</v>
      </c>
      <c r="R24" s="13">
        <f t="shared" si="5"/>
        <v>0</v>
      </c>
      <c r="S24" s="18">
        <v>0</v>
      </c>
      <c r="T24" s="18">
        <v>0</v>
      </c>
      <c r="U24" s="13">
        <f t="shared" si="6"/>
        <v>0</v>
      </c>
      <c r="V24" s="18">
        <v>0</v>
      </c>
      <c r="W24" s="18">
        <v>0</v>
      </c>
      <c r="X24" s="13">
        <f t="shared" si="7"/>
        <v>0</v>
      </c>
      <c r="Y24" s="18">
        <v>0</v>
      </c>
      <c r="Z24" s="18">
        <v>0</v>
      </c>
      <c r="AA24" s="18">
        <v>388</v>
      </c>
      <c r="AB24" s="18">
        <v>793</v>
      </c>
      <c r="AC24" s="18">
        <v>0</v>
      </c>
      <c r="AD24" s="13">
        <f t="shared" si="8"/>
        <v>0</v>
      </c>
      <c r="AE24" s="18">
        <v>0</v>
      </c>
      <c r="AF24" s="18">
        <v>0</v>
      </c>
      <c r="AG24" s="13">
        <f t="shared" si="9"/>
        <v>0</v>
      </c>
      <c r="AH24" s="18">
        <v>0</v>
      </c>
      <c r="AI24" s="18">
        <v>0</v>
      </c>
      <c r="AJ24" s="13">
        <f t="shared" si="10"/>
        <v>0</v>
      </c>
      <c r="AK24" s="18">
        <v>0</v>
      </c>
      <c r="AL24" s="18">
        <v>0</v>
      </c>
      <c r="AM24" s="13">
        <f t="shared" si="11"/>
        <v>0</v>
      </c>
      <c r="AN24" s="18">
        <v>0</v>
      </c>
      <c r="AO24" s="18">
        <v>0</v>
      </c>
      <c r="AP24" s="13">
        <f t="shared" si="12"/>
        <v>0</v>
      </c>
      <c r="AQ24" s="18">
        <v>0</v>
      </c>
      <c r="AR24" s="18">
        <v>0</v>
      </c>
      <c r="AS24" s="13">
        <f t="shared" si="13"/>
        <v>0</v>
      </c>
      <c r="AT24" s="18">
        <v>0</v>
      </c>
      <c r="AU24" s="18">
        <v>0</v>
      </c>
      <c r="AV24" s="13">
        <f t="shared" si="14"/>
        <v>0</v>
      </c>
      <c r="AW24" s="18">
        <v>0</v>
      </c>
      <c r="AX24" s="18">
        <v>0</v>
      </c>
      <c r="AY24" s="13">
        <f t="shared" si="15"/>
        <v>0</v>
      </c>
      <c r="AZ24" s="18">
        <v>0</v>
      </c>
      <c r="BA24" s="18">
        <v>0</v>
      </c>
      <c r="BB24" s="15">
        <f t="shared" si="27"/>
        <v>0</v>
      </c>
      <c r="BC24" s="18">
        <v>0</v>
      </c>
      <c r="BD24" s="18"/>
      <c r="BE24" s="18"/>
      <c r="BF24" s="18">
        <v>0</v>
      </c>
      <c r="BG24" s="15">
        <f t="shared" si="28"/>
        <v>0</v>
      </c>
      <c r="BH24" s="18">
        <v>0</v>
      </c>
      <c r="BI24" s="18"/>
      <c r="BJ24" s="18">
        <v>0</v>
      </c>
      <c r="BK24" s="13">
        <f t="shared" si="16"/>
        <v>742</v>
      </c>
      <c r="BL24" s="18">
        <v>725</v>
      </c>
      <c r="BM24" s="18">
        <v>17</v>
      </c>
      <c r="BN24" s="18">
        <v>0</v>
      </c>
      <c r="BO24" s="18">
        <v>0</v>
      </c>
      <c r="BP24" s="13">
        <f t="shared" si="17"/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8">
        <v>0</v>
      </c>
      <c r="BX24" s="18">
        <v>0</v>
      </c>
      <c r="BY24" s="13">
        <f t="shared" si="18"/>
        <v>403</v>
      </c>
      <c r="BZ24" s="18">
        <v>353</v>
      </c>
      <c r="CA24" s="18">
        <v>0</v>
      </c>
      <c r="CB24" s="18">
        <v>47</v>
      </c>
      <c r="CC24" s="18">
        <v>0</v>
      </c>
      <c r="CD24" s="18">
        <v>3</v>
      </c>
      <c r="CE24" s="18">
        <v>0</v>
      </c>
      <c r="CF24" s="13">
        <f t="shared" si="19"/>
        <v>0</v>
      </c>
      <c r="CG24" s="18">
        <v>0</v>
      </c>
      <c r="CH24" s="18">
        <v>0</v>
      </c>
      <c r="CI24" s="13">
        <f t="shared" si="20"/>
        <v>0</v>
      </c>
      <c r="CJ24" s="18">
        <v>0</v>
      </c>
      <c r="CK24" s="18">
        <v>0</v>
      </c>
      <c r="CL24" s="13">
        <f t="shared" si="21"/>
        <v>0</v>
      </c>
      <c r="CM24" s="18">
        <v>0</v>
      </c>
      <c r="CN24" s="18">
        <v>0</v>
      </c>
      <c r="CO24" s="13">
        <f t="shared" si="22"/>
        <v>0</v>
      </c>
      <c r="CP24" s="18">
        <v>0</v>
      </c>
      <c r="CQ24" s="18">
        <v>0</v>
      </c>
      <c r="CR24" s="13">
        <f t="shared" si="23"/>
        <v>606</v>
      </c>
      <c r="CS24" s="18">
        <v>310</v>
      </c>
      <c r="CT24" s="18">
        <v>296</v>
      </c>
      <c r="CU24" s="18">
        <v>0</v>
      </c>
      <c r="CV24" s="20"/>
      <c r="CW24" s="17">
        <f t="shared" si="24"/>
        <v>2932</v>
      </c>
      <c r="CX24" s="13">
        <f t="shared" si="25"/>
        <v>2231</v>
      </c>
      <c r="CY24" s="13">
        <f t="shared" si="26"/>
        <v>701</v>
      </c>
    </row>
    <row r="25" spans="1:103" ht="31.5" x14ac:dyDescent="0.25">
      <c r="A25" s="12" t="s">
        <v>122</v>
      </c>
      <c r="B25" s="13">
        <f t="shared" si="0"/>
        <v>0</v>
      </c>
      <c r="C25" s="18">
        <v>0</v>
      </c>
      <c r="D25" s="18"/>
      <c r="E25" s="18">
        <v>0</v>
      </c>
      <c r="F25" s="13">
        <f t="shared" si="1"/>
        <v>0</v>
      </c>
      <c r="G25" s="18">
        <v>0</v>
      </c>
      <c r="H25" s="18">
        <v>0</v>
      </c>
      <c r="I25" s="13">
        <f t="shared" si="2"/>
        <v>0</v>
      </c>
      <c r="J25" s="18">
        <v>0</v>
      </c>
      <c r="K25" s="18">
        <v>0</v>
      </c>
      <c r="L25" s="13">
        <f t="shared" si="3"/>
        <v>0</v>
      </c>
      <c r="M25" s="18">
        <v>0</v>
      </c>
      <c r="N25" s="18">
        <v>0</v>
      </c>
      <c r="O25" s="13">
        <f t="shared" si="4"/>
        <v>0</v>
      </c>
      <c r="P25" s="18">
        <v>0</v>
      </c>
      <c r="Q25" s="18">
        <v>0</v>
      </c>
      <c r="R25" s="13">
        <f t="shared" si="5"/>
        <v>0</v>
      </c>
      <c r="S25" s="18">
        <v>0</v>
      </c>
      <c r="T25" s="18">
        <v>0</v>
      </c>
      <c r="U25" s="13">
        <f t="shared" si="6"/>
        <v>0</v>
      </c>
      <c r="V25" s="18">
        <v>0</v>
      </c>
      <c r="W25" s="18">
        <v>0</v>
      </c>
      <c r="X25" s="13">
        <f t="shared" si="7"/>
        <v>0</v>
      </c>
      <c r="Y25" s="18">
        <v>0</v>
      </c>
      <c r="Z25" s="18">
        <v>0</v>
      </c>
      <c r="AA25" s="18">
        <v>170</v>
      </c>
      <c r="AB25" s="18">
        <v>1226</v>
      </c>
      <c r="AC25" s="18">
        <v>0</v>
      </c>
      <c r="AD25" s="13">
        <f t="shared" si="8"/>
        <v>0</v>
      </c>
      <c r="AE25" s="18">
        <v>0</v>
      </c>
      <c r="AF25" s="18">
        <v>0</v>
      </c>
      <c r="AG25" s="13">
        <f t="shared" si="9"/>
        <v>0</v>
      </c>
      <c r="AH25" s="18">
        <v>0</v>
      </c>
      <c r="AI25" s="18">
        <v>0</v>
      </c>
      <c r="AJ25" s="13">
        <f t="shared" si="10"/>
        <v>0</v>
      </c>
      <c r="AK25" s="18">
        <v>0</v>
      </c>
      <c r="AL25" s="18">
        <v>0</v>
      </c>
      <c r="AM25" s="13">
        <f t="shared" si="11"/>
        <v>0</v>
      </c>
      <c r="AN25" s="18">
        <v>0</v>
      </c>
      <c r="AO25" s="18">
        <v>0</v>
      </c>
      <c r="AP25" s="13">
        <f t="shared" si="12"/>
        <v>0</v>
      </c>
      <c r="AQ25" s="18">
        <v>0</v>
      </c>
      <c r="AR25" s="18">
        <v>0</v>
      </c>
      <c r="AS25" s="13">
        <f t="shared" si="13"/>
        <v>0</v>
      </c>
      <c r="AT25" s="18">
        <v>0</v>
      </c>
      <c r="AU25" s="18">
        <v>0</v>
      </c>
      <c r="AV25" s="13">
        <f t="shared" si="14"/>
        <v>0</v>
      </c>
      <c r="AW25" s="18">
        <v>0</v>
      </c>
      <c r="AX25" s="18">
        <v>0</v>
      </c>
      <c r="AY25" s="13">
        <f t="shared" si="15"/>
        <v>0</v>
      </c>
      <c r="AZ25" s="18">
        <v>0</v>
      </c>
      <c r="BA25" s="18">
        <v>0</v>
      </c>
      <c r="BB25" s="15">
        <f t="shared" si="27"/>
        <v>0</v>
      </c>
      <c r="BC25" s="18">
        <v>0</v>
      </c>
      <c r="BD25" s="18"/>
      <c r="BE25" s="18"/>
      <c r="BF25" s="18">
        <v>0</v>
      </c>
      <c r="BG25" s="15">
        <f t="shared" si="28"/>
        <v>0</v>
      </c>
      <c r="BH25" s="18">
        <v>0</v>
      </c>
      <c r="BI25" s="18"/>
      <c r="BJ25" s="18">
        <v>0</v>
      </c>
      <c r="BK25" s="13">
        <f t="shared" si="16"/>
        <v>550</v>
      </c>
      <c r="BL25" s="18">
        <v>550</v>
      </c>
      <c r="BM25" s="18">
        <v>0</v>
      </c>
      <c r="BN25" s="18">
        <v>0</v>
      </c>
      <c r="BO25" s="18">
        <v>0</v>
      </c>
      <c r="BP25" s="13">
        <f t="shared" si="17"/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8">
        <v>0</v>
      </c>
      <c r="BX25" s="18">
        <v>0</v>
      </c>
      <c r="BY25" s="13">
        <f t="shared" si="18"/>
        <v>388</v>
      </c>
      <c r="BZ25" s="18">
        <v>242</v>
      </c>
      <c r="CA25" s="18">
        <v>0</v>
      </c>
      <c r="CB25" s="18">
        <v>91</v>
      </c>
      <c r="CC25" s="18">
        <v>47</v>
      </c>
      <c r="CD25" s="18">
        <v>8</v>
      </c>
      <c r="CE25" s="18">
        <v>0</v>
      </c>
      <c r="CF25" s="13">
        <f t="shared" si="19"/>
        <v>0</v>
      </c>
      <c r="CG25" s="18">
        <v>0</v>
      </c>
      <c r="CH25" s="18">
        <v>0</v>
      </c>
      <c r="CI25" s="13">
        <f t="shared" si="20"/>
        <v>0</v>
      </c>
      <c r="CJ25" s="18">
        <v>0</v>
      </c>
      <c r="CK25" s="18">
        <v>0</v>
      </c>
      <c r="CL25" s="13">
        <f t="shared" si="21"/>
        <v>0</v>
      </c>
      <c r="CM25" s="18">
        <v>0</v>
      </c>
      <c r="CN25" s="18">
        <v>0</v>
      </c>
      <c r="CO25" s="13">
        <f t="shared" si="22"/>
        <v>0</v>
      </c>
      <c r="CP25" s="18">
        <v>0</v>
      </c>
      <c r="CQ25" s="18">
        <v>0</v>
      </c>
      <c r="CR25" s="13">
        <f t="shared" si="23"/>
        <v>243</v>
      </c>
      <c r="CS25" s="18">
        <v>160</v>
      </c>
      <c r="CT25" s="18">
        <v>83</v>
      </c>
      <c r="CU25" s="18">
        <v>0</v>
      </c>
      <c r="CV25" s="20"/>
      <c r="CW25" s="17">
        <f t="shared" si="24"/>
        <v>2577</v>
      </c>
      <c r="CX25" s="13">
        <f t="shared" si="25"/>
        <v>2324</v>
      </c>
      <c r="CY25" s="13">
        <f t="shared" si="26"/>
        <v>253</v>
      </c>
    </row>
    <row r="26" spans="1:103" ht="47.25" x14ac:dyDescent="0.25">
      <c r="A26" s="12" t="s">
        <v>123</v>
      </c>
      <c r="B26" s="13">
        <f t="shared" si="0"/>
        <v>0</v>
      </c>
      <c r="C26" s="18">
        <v>0</v>
      </c>
      <c r="D26" s="18"/>
      <c r="E26" s="18">
        <v>0</v>
      </c>
      <c r="F26" s="13">
        <f t="shared" si="1"/>
        <v>0</v>
      </c>
      <c r="G26" s="18">
        <v>0</v>
      </c>
      <c r="H26" s="18">
        <v>0</v>
      </c>
      <c r="I26" s="13">
        <f t="shared" si="2"/>
        <v>0</v>
      </c>
      <c r="J26" s="18">
        <v>0</v>
      </c>
      <c r="K26" s="18">
        <v>0</v>
      </c>
      <c r="L26" s="13">
        <f t="shared" si="3"/>
        <v>0</v>
      </c>
      <c r="M26" s="18">
        <v>0</v>
      </c>
      <c r="N26" s="18">
        <v>0</v>
      </c>
      <c r="O26" s="13">
        <f t="shared" si="4"/>
        <v>0</v>
      </c>
      <c r="P26" s="18">
        <v>0</v>
      </c>
      <c r="Q26" s="18">
        <v>0</v>
      </c>
      <c r="R26" s="13">
        <f t="shared" si="5"/>
        <v>0</v>
      </c>
      <c r="S26" s="18">
        <v>0</v>
      </c>
      <c r="T26" s="18">
        <v>0</v>
      </c>
      <c r="U26" s="13">
        <f t="shared" si="6"/>
        <v>0</v>
      </c>
      <c r="V26" s="18">
        <v>0</v>
      </c>
      <c r="W26" s="18">
        <v>0</v>
      </c>
      <c r="X26" s="13">
        <f t="shared" si="7"/>
        <v>0</v>
      </c>
      <c r="Y26" s="18">
        <v>0</v>
      </c>
      <c r="Z26" s="18">
        <v>0</v>
      </c>
      <c r="AA26" s="18">
        <v>157</v>
      </c>
      <c r="AB26" s="18">
        <v>341</v>
      </c>
      <c r="AC26" s="18">
        <v>0</v>
      </c>
      <c r="AD26" s="13">
        <f t="shared" si="8"/>
        <v>0</v>
      </c>
      <c r="AE26" s="18">
        <v>0</v>
      </c>
      <c r="AF26" s="18">
        <v>0</v>
      </c>
      <c r="AG26" s="13">
        <f t="shared" si="9"/>
        <v>0</v>
      </c>
      <c r="AH26" s="18">
        <v>0</v>
      </c>
      <c r="AI26" s="18">
        <v>0</v>
      </c>
      <c r="AJ26" s="13">
        <f t="shared" si="10"/>
        <v>0</v>
      </c>
      <c r="AK26" s="18">
        <v>0</v>
      </c>
      <c r="AL26" s="18">
        <v>0</v>
      </c>
      <c r="AM26" s="13">
        <f t="shared" si="11"/>
        <v>0</v>
      </c>
      <c r="AN26" s="18">
        <v>0</v>
      </c>
      <c r="AO26" s="18">
        <v>0</v>
      </c>
      <c r="AP26" s="13">
        <f t="shared" si="12"/>
        <v>0</v>
      </c>
      <c r="AQ26" s="18">
        <v>0</v>
      </c>
      <c r="AR26" s="18">
        <v>0</v>
      </c>
      <c r="AS26" s="13">
        <f t="shared" si="13"/>
        <v>0</v>
      </c>
      <c r="AT26" s="18">
        <v>0</v>
      </c>
      <c r="AU26" s="18">
        <v>0</v>
      </c>
      <c r="AV26" s="13">
        <f t="shared" si="14"/>
        <v>0</v>
      </c>
      <c r="AW26" s="18">
        <v>0</v>
      </c>
      <c r="AX26" s="18">
        <v>0</v>
      </c>
      <c r="AY26" s="13">
        <f t="shared" si="15"/>
        <v>0</v>
      </c>
      <c r="AZ26" s="18">
        <v>0</v>
      </c>
      <c r="BA26" s="18">
        <v>0</v>
      </c>
      <c r="BB26" s="15">
        <f t="shared" si="27"/>
        <v>0</v>
      </c>
      <c r="BC26" s="18">
        <v>0</v>
      </c>
      <c r="BD26" s="18"/>
      <c r="BE26" s="18"/>
      <c r="BF26" s="18">
        <v>0</v>
      </c>
      <c r="BG26" s="15">
        <f t="shared" si="28"/>
        <v>0</v>
      </c>
      <c r="BH26" s="18">
        <v>0</v>
      </c>
      <c r="BI26" s="18"/>
      <c r="BJ26" s="18">
        <v>0</v>
      </c>
      <c r="BK26" s="13">
        <f t="shared" si="16"/>
        <v>279</v>
      </c>
      <c r="BL26" s="18">
        <v>279</v>
      </c>
      <c r="BM26" s="18">
        <v>0</v>
      </c>
      <c r="BN26" s="18">
        <v>0</v>
      </c>
      <c r="BO26" s="18">
        <v>0</v>
      </c>
      <c r="BP26" s="13">
        <f t="shared" si="17"/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8">
        <v>0</v>
      </c>
      <c r="BX26" s="18">
        <v>0</v>
      </c>
      <c r="BY26" s="13">
        <f t="shared" si="18"/>
        <v>105</v>
      </c>
      <c r="BZ26" s="18">
        <v>69</v>
      </c>
      <c r="CA26" s="18">
        <v>0</v>
      </c>
      <c r="CB26" s="18">
        <v>0</v>
      </c>
      <c r="CC26" s="18">
        <v>36</v>
      </c>
      <c r="CD26" s="18">
        <v>0</v>
      </c>
      <c r="CE26" s="18">
        <v>0</v>
      </c>
      <c r="CF26" s="13">
        <f t="shared" si="19"/>
        <v>0</v>
      </c>
      <c r="CG26" s="18">
        <v>0</v>
      </c>
      <c r="CH26" s="18">
        <v>0</v>
      </c>
      <c r="CI26" s="13">
        <f t="shared" si="20"/>
        <v>0</v>
      </c>
      <c r="CJ26" s="18">
        <v>0</v>
      </c>
      <c r="CK26" s="18">
        <v>0</v>
      </c>
      <c r="CL26" s="13">
        <f t="shared" si="21"/>
        <v>0</v>
      </c>
      <c r="CM26" s="18">
        <v>0</v>
      </c>
      <c r="CN26" s="18">
        <v>0</v>
      </c>
      <c r="CO26" s="13">
        <f t="shared" si="22"/>
        <v>0</v>
      </c>
      <c r="CP26" s="18">
        <v>0</v>
      </c>
      <c r="CQ26" s="18">
        <v>0</v>
      </c>
      <c r="CR26" s="13">
        <f t="shared" si="23"/>
        <v>0</v>
      </c>
      <c r="CS26" s="18">
        <v>0</v>
      </c>
      <c r="CT26" s="18">
        <v>0</v>
      </c>
      <c r="CU26" s="18">
        <v>0</v>
      </c>
      <c r="CV26" s="20"/>
      <c r="CW26" s="17">
        <f t="shared" si="24"/>
        <v>882</v>
      </c>
      <c r="CX26" s="13">
        <f t="shared" si="25"/>
        <v>725</v>
      </c>
      <c r="CY26" s="13">
        <f t="shared" si="26"/>
        <v>157</v>
      </c>
    </row>
    <row r="27" spans="1:103" ht="31.5" x14ac:dyDescent="0.25">
      <c r="A27" s="12" t="s">
        <v>124</v>
      </c>
      <c r="B27" s="13">
        <f t="shared" si="0"/>
        <v>0</v>
      </c>
      <c r="C27" s="18">
        <v>0</v>
      </c>
      <c r="D27" s="18"/>
      <c r="E27" s="18">
        <v>0</v>
      </c>
      <c r="F27" s="13">
        <f t="shared" si="1"/>
        <v>0</v>
      </c>
      <c r="G27" s="18">
        <v>0</v>
      </c>
      <c r="H27" s="18">
        <v>0</v>
      </c>
      <c r="I27" s="13">
        <f t="shared" si="2"/>
        <v>0</v>
      </c>
      <c r="J27" s="18">
        <v>0</v>
      </c>
      <c r="K27" s="18">
        <v>0</v>
      </c>
      <c r="L27" s="13">
        <f t="shared" si="3"/>
        <v>0</v>
      </c>
      <c r="M27" s="18">
        <v>0</v>
      </c>
      <c r="N27" s="18">
        <v>0</v>
      </c>
      <c r="O27" s="13">
        <f t="shared" si="4"/>
        <v>0</v>
      </c>
      <c r="P27" s="18">
        <v>0</v>
      </c>
      <c r="Q27" s="18">
        <v>0</v>
      </c>
      <c r="R27" s="13">
        <f t="shared" si="5"/>
        <v>0</v>
      </c>
      <c r="S27" s="18">
        <v>0</v>
      </c>
      <c r="T27" s="18">
        <v>0</v>
      </c>
      <c r="U27" s="13">
        <f t="shared" si="6"/>
        <v>0</v>
      </c>
      <c r="V27" s="18">
        <v>0</v>
      </c>
      <c r="W27" s="18">
        <v>0</v>
      </c>
      <c r="X27" s="13">
        <f t="shared" si="7"/>
        <v>0</v>
      </c>
      <c r="Y27" s="18">
        <v>0</v>
      </c>
      <c r="Z27" s="18">
        <v>0</v>
      </c>
      <c r="AA27" s="18">
        <v>95</v>
      </c>
      <c r="AB27" s="18">
        <v>610</v>
      </c>
      <c r="AC27" s="18">
        <v>0</v>
      </c>
      <c r="AD27" s="13">
        <f t="shared" si="8"/>
        <v>0</v>
      </c>
      <c r="AE27" s="18">
        <v>0</v>
      </c>
      <c r="AF27" s="18">
        <v>0</v>
      </c>
      <c r="AG27" s="13">
        <f t="shared" si="9"/>
        <v>0</v>
      </c>
      <c r="AH27" s="18">
        <v>0</v>
      </c>
      <c r="AI27" s="18">
        <v>0</v>
      </c>
      <c r="AJ27" s="13">
        <f t="shared" si="10"/>
        <v>0</v>
      </c>
      <c r="AK27" s="18">
        <v>0</v>
      </c>
      <c r="AL27" s="18">
        <v>0</v>
      </c>
      <c r="AM27" s="13">
        <f t="shared" si="11"/>
        <v>0</v>
      </c>
      <c r="AN27" s="18">
        <v>0</v>
      </c>
      <c r="AO27" s="18">
        <v>0</v>
      </c>
      <c r="AP27" s="13">
        <f t="shared" si="12"/>
        <v>0</v>
      </c>
      <c r="AQ27" s="18">
        <v>0</v>
      </c>
      <c r="AR27" s="18">
        <v>0</v>
      </c>
      <c r="AS27" s="13">
        <f t="shared" si="13"/>
        <v>0</v>
      </c>
      <c r="AT27" s="18">
        <v>0</v>
      </c>
      <c r="AU27" s="18">
        <v>0</v>
      </c>
      <c r="AV27" s="13">
        <f t="shared" si="14"/>
        <v>0</v>
      </c>
      <c r="AW27" s="18">
        <v>0</v>
      </c>
      <c r="AX27" s="18">
        <v>0</v>
      </c>
      <c r="AY27" s="13">
        <f t="shared" si="15"/>
        <v>0</v>
      </c>
      <c r="AZ27" s="18">
        <v>0</v>
      </c>
      <c r="BA27" s="18">
        <v>0</v>
      </c>
      <c r="BB27" s="15">
        <f t="shared" si="27"/>
        <v>0</v>
      </c>
      <c r="BC27" s="18">
        <v>0</v>
      </c>
      <c r="BD27" s="18"/>
      <c r="BE27" s="18"/>
      <c r="BF27" s="18">
        <v>0</v>
      </c>
      <c r="BG27" s="15">
        <f t="shared" si="28"/>
        <v>0</v>
      </c>
      <c r="BH27" s="18">
        <v>0</v>
      </c>
      <c r="BI27" s="18"/>
      <c r="BJ27" s="18">
        <v>0</v>
      </c>
      <c r="BK27" s="13">
        <f t="shared" si="16"/>
        <v>405</v>
      </c>
      <c r="BL27" s="18">
        <v>405</v>
      </c>
      <c r="BM27" s="18">
        <v>0</v>
      </c>
      <c r="BN27" s="18">
        <v>0</v>
      </c>
      <c r="BO27" s="18">
        <v>0</v>
      </c>
      <c r="BP27" s="13">
        <f t="shared" si="17"/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8">
        <v>0</v>
      </c>
      <c r="BX27" s="18">
        <v>0</v>
      </c>
      <c r="BY27" s="13">
        <f t="shared" si="18"/>
        <v>152</v>
      </c>
      <c r="BZ27" s="18">
        <v>77</v>
      </c>
      <c r="CA27" s="18">
        <v>0</v>
      </c>
      <c r="CB27" s="18">
        <v>37</v>
      </c>
      <c r="CC27" s="18">
        <v>38</v>
      </c>
      <c r="CD27" s="18">
        <v>0</v>
      </c>
      <c r="CE27" s="18">
        <v>0</v>
      </c>
      <c r="CF27" s="13">
        <f t="shared" si="19"/>
        <v>0</v>
      </c>
      <c r="CG27" s="18">
        <v>0</v>
      </c>
      <c r="CH27" s="18">
        <v>0</v>
      </c>
      <c r="CI27" s="13">
        <f t="shared" si="20"/>
        <v>0</v>
      </c>
      <c r="CJ27" s="18">
        <v>0</v>
      </c>
      <c r="CK27" s="18">
        <v>0</v>
      </c>
      <c r="CL27" s="13">
        <f t="shared" si="21"/>
        <v>0</v>
      </c>
      <c r="CM27" s="18">
        <v>0</v>
      </c>
      <c r="CN27" s="18">
        <v>0</v>
      </c>
      <c r="CO27" s="13">
        <f t="shared" si="22"/>
        <v>0</v>
      </c>
      <c r="CP27" s="18">
        <v>0</v>
      </c>
      <c r="CQ27" s="18">
        <v>0</v>
      </c>
      <c r="CR27" s="13">
        <f t="shared" si="23"/>
        <v>282</v>
      </c>
      <c r="CS27" s="18">
        <v>113</v>
      </c>
      <c r="CT27" s="18">
        <v>169</v>
      </c>
      <c r="CU27" s="18">
        <v>0</v>
      </c>
      <c r="CV27" s="20"/>
      <c r="CW27" s="17">
        <f t="shared" si="24"/>
        <v>1544</v>
      </c>
      <c r="CX27" s="13">
        <f t="shared" si="25"/>
        <v>1280</v>
      </c>
      <c r="CY27" s="13">
        <f t="shared" si="26"/>
        <v>264</v>
      </c>
    </row>
    <row r="28" spans="1:103" ht="31.5" x14ac:dyDescent="0.25">
      <c r="A28" s="12" t="s">
        <v>125</v>
      </c>
      <c r="B28" s="13">
        <f t="shared" si="0"/>
        <v>0</v>
      </c>
      <c r="C28" s="18">
        <v>0</v>
      </c>
      <c r="D28" s="18"/>
      <c r="E28" s="18">
        <v>0</v>
      </c>
      <c r="F28" s="13">
        <f t="shared" si="1"/>
        <v>0</v>
      </c>
      <c r="G28" s="18">
        <v>0</v>
      </c>
      <c r="H28" s="18">
        <v>0</v>
      </c>
      <c r="I28" s="13">
        <f t="shared" si="2"/>
        <v>0</v>
      </c>
      <c r="J28" s="18">
        <v>0</v>
      </c>
      <c r="K28" s="18">
        <v>0</v>
      </c>
      <c r="L28" s="13">
        <f t="shared" si="3"/>
        <v>0</v>
      </c>
      <c r="M28" s="18">
        <v>0</v>
      </c>
      <c r="N28" s="18">
        <v>0</v>
      </c>
      <c r="O28" s="13">
        <f t="shared" si="4"/>
        <v>0</v>
      </c>
      <c r="P28" s="18">
        <v>0</v>
      </c>
      <c r="Q28" s="18">
        <v>0</v>
      </c>
      <c r="R28" s="13">
        <f t="shared" si="5"/>
        <v>0</v>
      </c>
      <c r="S28" s="18">
        <v>0</v>
      </c>
      <c r="T28" s="18">
        <v>0</v>
      </c>
      <c r="U28" s="13">
        <f t="shared" si="6"/>
        <v>0</v>
      </c>
      <c r="V28" s="18">
        <v>0</v>
      </c>
      <c r="W28" s="18">
        <v>0</v>
      </c>
      <c r="X28" s="13">
        <f t="shared" si="7"/>
        <v>0</v>
      </c>
      <c r="Y28" s="18">
        <v>0</v>
      </c>
      <c r="Z28" s="18">
        <v>0</v>
      </c>
      <c r="AA28" s="18">
        <v>298</v>
      </c>
      <c r="AB28" s="18">
        <f>1207+116</f>
        <v>1323</v>
      </c>
      <c r="AC28" s="18">
        <v>0</v>
      </c>
      <c r="AD28" s="13">
        <f t="shared" si="8"/>
        <v>0</v>
      </c>
      <c r="AE28" s="18">
        <v>0</v>
      </c>
      <c r="AF28" s="18">
        <v>0</v>
      </c>
      <c r="AG28" s="13">
        <f t="shared" si="9"/>
        <v>0</v>
      </c>
      <c r="AH28" s="18">
        <v>0</v>
      </c>
      <c r="AI28" s="18">
        <v>0</v>
      </c>
      <c r="AJ28" s="13">
        <f t="shared" si="10"/>
        <v>0</v>
      </c>
      <c r="AK28" s="18">
        <v>0</v>
      </c>
      <c r="AL28" s="18">
        <v>0</v>
      </c>
      <c r="AM28" s="13">
        <f t="shared" si="11"/>
        <v>0</v>
      </c>
      <c r="AN28" s="18">
        <v>0</v>
      </c>
      <c r="AO28" s="18">
        <v>0</v>
      </c>
      <c r="AP28" s="13">
        <f t="shared" si="12"/>
        <v>0</v>
      </c>
      <c r="AQ28" s="18">
        <v>0</v>
      </c>
      <c r="AR28" s="18">
        <v>0</v>
      </c>
      <c r="AS28" s="13">
        <f t="shared" si="13"/>
        <v>0</v>
      </c>
      <c r="AT28" s="18">
        <v>0</v>
      </c>
      <c r="AU28" s="18">
        <v>0</v>
      </c>
      <c r="AV28" s="13">
        <f t="shared" si="14"/>
        <v>0</v>
      </c>
      <c r="AW28" s="18">
        <v>0</v>
      </c>
      <c r="AX28" s="18">
        <v>0</v>
      </c>
      <c r="AY28" s="13">
        <f t="shared" si="15"/>
        <v>0</v>
      </c>
      <c r="AZ28" s="18">
        <v>0</v>
      </c>
      <c r="BA28" s="18">
        <v>0</v>
      </c>
      <c r="BB28" s="15">
        <f t="shared" si="27"/>
        <v>0</v>
      </c>
      <c r="BC28" s="18">
        <v>0</v>
      </c>
      <c r="BD28" s="18"/>
      <c r="BE28" s="18"/>
      <c r="BF28" s="18">
        <v>0</v>
      </c>
      <c r="BG28" s="15">
        <f t="shared" si="28"/>
        <v>0</v>
      </c>
      <c r="BH28" s="18">
        <v>0</v>
      </c>
      <c r="BI28" s="18"/>
      <c r="BJ28" s="18">
        <v>0</v>
      </c>
      <c r="BK28" s="13">
        <f t="shared" si="16"/>
        <v>720</v>
      </c>
      <c r="BL28" s="18">
        <v>720</v>
      </c>
      <c r="BM28" s="18">
        <v>0</v>
      </c>
      <c r="BN28" s="18">
        <v>0</v>
      </c>
      <c r="BO28" s="18">
        <v>0</v>
      </c>
      <c r="BP28" s="13">
        <f t="shared" si="17"/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8">
        <v>0</v>
      </c>
      <c r="BX28" s="18">
        <v>0</v>
      </c>
      <c r="BY28" s="13">
        <f t="shared" si="18"/>
        <v>259</v>
      </c>
      <c r="BZ28" s="18">
        <f>272-13</f>
        <v>259</v>
      </c>
      <c r="CA28" s="18">
        <v>0</v>
      </c>
      <c r="CB28" s="18">
        <f>103-103</f>
        <v>0</v>
      </c>
      <c r="CC28" s="18">
        <v>0</v>
      </c>
      <c r="CD28" s="18">
        <v>0</v>
      </c>
      <c r="CE28" s="18">
        <v>0</v>
      </c>
      <c r="CF28" s="13">
        <f t="shared" si="19"/>
        <v>0</v>
      </c>
      <c r="CG28" s="18">
        <v>0</v>
      </c>
      <c r="CH28" s="18">
        <v>0</v>
      </c>
      <c r="CI28" s="13">
        <f t="shared" si="20"/>
        <v>0</v>
      </c>
      <c r="CJ28" s="18">
        <v>0</v>
      </c>
      <c r="CK28" s="18">
        <v>0</v>
      </c>
      <c r="CL28" s="13">
        <f t="shared" si="21"/>
        <v>0</v>
      </c>
      <c r="CM28" s="18">
        <v>0</v>
      </c>
      <c r="CN28" s="18">
        <v>0</v>
      </c>
      <c r="CO28" s="13">
        <f t="shared" si="22"/>
        <v>0</v>
      </c>
      <c r="CP28" s="18">
        <v>0</v>
      </c>
      <c r="CQ28" s="18">
        <v>0</v>
      </c>
      <c r="CR28" s="13">
        <f t="shared" si="23"/>
        <v>798</v>
      </c>
      <c r="CS28" s="18">
        <v>308</v>
      </c>
      <c r="CT28" s="18">
        <v>490</v>
      </c>
      <c r="CU28" s="18">
        <v>0</v>
      </c>
      <c r="CV28" s="20"/>
      <c r="CW28" s="17">
        <f t="shared" si="24"/>
        <v>3398</v>
      </c>
      <c r="CX28" s="13">
        <f t="shared" si="25"/>
        <v>2610</v>
      </c>
      <c r="CY28" s="13">
        <f t="shared" si="26"/>
        <v>788</v>
      </c>
    </row>
    <row r="29" spans="1:103" ht="31.5" x14ac:dyDescent="0.25">
      <c r="A29" s="12" t="s">
        <v>126</v>
      </c>
      <c r="B29" s="13">
        <f t="shared" si="0"/>
        <v>0</v>
      </c>
      <c r="C29" s="18">
        <v>0</v>
      </c>
      <c r="D29" s="18"/>
      <c r="E29" s="18">
        <v>0</v>
      </c>
      <c r="F29" s="13">
        <f t="shared" si="1"/>
        <v>0</v>
      </c>
      <c r="G29" s="18">
        <v>0</v>
      </c>
      <c r="H29" s="18">
        <v>0</v>
      </c>
      <c r="I29" s="13">
        <f t="shared" si="2"/>
        <v>0</v>
      </c>
      <c r="J29" s="18">
        <v>0</v>
      </c>
      <c r="K29" s="18">
        <v>0</v>
      </c>
      <c r="L29" s="13">
        <f t="shared" si="3"/>
        <v>0</v>
      </c>
      <c r="M29" s="18">
        <v>0</v>
      </c>
      <c r="N29" s="18">
        <v>0</v>
      </c>
      <c r="O29" s="13">
        <f t="shared" si="4"/>
        <v>0</v>
      </c>
      <c r="P29" s="18">
        <v>0</v>
      </c>
      <c r="Q29" s="18">
        <v>0</v>
      </c>
      <c r="R29" s="13">
        <f t="shared" si="5"/>
        <v>0</v>
      </c>
      <c r="S29" s="18">
        <v>0</v>
      </c>
      <c r="T29" s="18">
        <v>0</v>
      </c>
      <c r="U29" s="13">
        <f t="shared" si="6"/>
        <v>0</v>
      </c>
      <c r="V29" s="18">
        <v>0</v>
      </c>
      <c r="W29" s="18">
        <v>0</v>
      </c>
      <c r="X29" s="13">
        <f t="shared" si="7"/>
        <v>0</v>
      </c>
      <c r="Y29" s="18">
        <v>0</v>
      </c>
      <c r="Z29" s="18">
        <v>0</v>
      </c>
      <c r="AA29" s="18">
        <f>89-10</f>
        <v>79</v>
      </c>
      <c r="AB29" s="18">
        <f>648+26</f>
        <v>674</v>
      </c>
      <c r="AC29" s="18">
        <v>0</v>
      </c>
      <c r="AD29" s="13">
        <f t="shared" si="8"/>
        <v>0</v>
      </c>
      <c r="AE29" s="18">
        <v>0</v>
      </c>
      <c r="AF29" s="18">
        <v>0</v>
      </c>
      <c r="AG29" s="13">
        <f t="shared" si="9"/>
        <v>0</v>
      </c>
      <c r="AH29" s="18">
        <v>0</v>
      </c>
      <c r="AI29" s="18">
        <v>0</v>
      </c>
      <c r="AJ29" s="13">
        <f t="shared" si="10"/>
        <v>0</v>
      </c>
      <c r="AK29" s="18">
        <v>0</v>
      </c>
      <c r="AL29" s="18">
        <v>0</v>
      </c>
      <c r="AM29" s="13">
        <f t="shared" si="11"/>
        <v>0</v>
      </c>
      <c r="AN29" s="18">
        <v>0</v>
      </c>
      <c r="AO29" s="18">
        <v>0</v>
      </c>
      <c r="AP29" s="13">
        <f t="shared" si="12"/>
        <v>0</v>
      </c>
      <c r="AQ29" s="18">
        <v>0</v>
      </c>
      <c r="AR29" s="18">
        <v>0</v>
      </c>
      <c r="AS29" s="13">
        <f t="shared" si="13"/>
        <v>0</v>
      </c>
      <c r="AT29" s="18">
        <v>0</v>
      </c>
      <c r="AU29" s="18">
        <v>0</v>
      </c>
      <c r="AV29" s="13">
        <f t="shared" si="14"/>
        <v>0</v>
      </c>
      <c r="AW29" s="18">
        <v>0</v>
      </c>
      <c r="AX29" s="18">
        <v>0</v>
      </c>
      <c r="AY29" s="13">
        <f t="shared" si="15"/>
        <v>0</v>
      </c>
      <c r="AZ29" s="18">
        <v>0</v>
      </c>
      <c r="BA29" s="18">
        <v>0</v>
      </c>
      <c r="BB29" s="15">
        <f t="shared" si="27"/>
        <v>0</v>
      </c>
      <c r="BC29" s="18">
        <v>0</v>
      </c>
      <c r="BD29" s="18"/>
      <c r="BE29" s="18"/>
      <c r="BF29" s="18">
        <v>0</v>
      </c>
      <c r="BG29" s="15">
        <f t="shared" si="28"/>
        <v>0</v>
      </c>
      <c r="BH29" s="18">
        <v>0</v>
      </c>
      <c r="BI29" s="18"/>
      <c r="BJ29" s="18">
        <v>0</v>
      </c>
      <c r="BK29" s="13">
        <f t="shared" si="16"/>
        <v>0</v>
      </c>
      <c r="BL29" s="18">
        <v>0</v>
      </c>
      <c r="BM29" s="18">
        <v>0</v>
      </c>
      <c r="BN29" s="18">
        <v>0</v>
      </c>
      <c r="BO29" s="18">
        <v>0</v>
      </c>
      <c r="BP29" s="13">
        <f t="shared" si="17"/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8">
        <v>0</v>
      </c>
      <c r="BX29" s="18">
        <v>0</v>
      </c>
      <c r="BY29" s="13">
        <f t="shared" si="18"/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f>16-16</f>
        <v>0</v>
      </c>
      <c r="CF29" s="13">
        <f t="shared" si="19"/>
        <v>0</v>
      </c>
      <c r="CG29" s="18">
        <v>0</v>
      </c>
      <c r="CH29" s="18">
        <v>0</v>
      </c>
      <c r="CI29" s="13">
        <f t="shared" si="20"/>
        <v>0</v>
      </c>
      <c r="CJ29" s="18">
        <v>0</v>
      </c>
      <c r="CK29" s="18">
        <v>0</v>
      </c>
      <c r="CL29" s="13">
        <f t="shared" si="21"/>
        <v>0</v>
      </c>
      <c r="CM29" s="18">
        <v>0</v>
      </c>
      <c r="CN29" s="18">
        <v>0</v>
      </c>
      <c r="CO29" s="13">
        <f t="shared" si="22"/>
        <v>0</v>
      </c>
      <c r="CP29" s="18">
        <v>0</v>
      </c>
      <c r="CQ29" s="18">
        <v>0</v>
      </c>
      <c r="CR29" s="13">
        <f t="shared" si="23"/>
        <v>0</v>
      </c>
      <c r="CS29" s="18">
        <v>0</v>
      </c>
      <c r="CT29" s="18">
        <v>0</v>
      </c>
      <c r="CU29" s="18">
        <v>0</v>
      </c>
      <c r="CV29" s="20"/>
      <c r="CW29" s="17">
        <f t="shared" si="24"/>
        <v>753</v>
      </c>
      <c r="CX29" s="13">
        <f t="shared" si="25"/>
        <v>674</v>
      </c>
      <c r="CY29" s="13">
        <f t="shared" si="26"/>
        <v>79</v>
      </c>
    </row>
    <row r="30" spans="1:103" ht="31.5" x14ac:dyDescent="0.25">
      <c r="A30" s="12" t="s">
        <v>127</v>
      </c>
      <c r="B30" s="13">
        <f t="shared" si="0"/>
        <v>0</v>
      </c>
      <c r="C30" s="18">
        <v>0</v>
      </c>
      <c r="D30" s="18"/>
      <c r="E30" s="18">
        <v>0</v>
      </c>
      <c r="F30" s="13">
        <f t="shared" si="1"/>
        <v>0</v>
      </c>
      <c r="G30" s="18">
        <v>0</v>
      </c>
      <c r="H30" s="18">
        <v>0</v>
      </c>
      <c r="I30" s="13">
        <f t="shared" si="2"/>
        <v>0</v>
      </c>
      <c r="J30" s="18">
        <v>0</v>
      </c>
      <c r="K30" s="18">
        <v>0</v>
      </c>
      <c r="L30" s="13">
        <f t="shared" si="3"/>
        <v>0</v>
      </c>
      <c r="M30" s="18">
        <v>0</v>
      </c>
      <c r="N30" s="18">
        <v>0</v>
      </c>
      <c r="O30" s="13">
        <f t="shared" si="4"/>
        <v>0</v>
      </c>
      <c r="P30" s="18">
        <v>0</v>
      </c>
      <c r="Q30" s="18">
        <v>0</v>
      </c>
      <c r="R30" s="13">
        <f t="shared" si="5"/>
        <v>0</v>
      </c>
      <c r="S30" s="18">
        <v>0</v>
      </c>
      <c r="T30" s="18">
        <v>0</v>
      </c>
      <c r="U30" s="13">
        <f t="shared" si="6"/>
        <v>0</v>
      </c>
      <c r="V30" s="18">
        <v>0</v>
      </c>
      <c r="W30" s="18">
        <v>0</v>
      </c>
      <c r="X30" s="13">
        <f t="shared" si="7"/>
        <v>0</v>
      </c>
      <c r="Y30" s="18">
        <v>0</v>
      </c>
      <c r="Z30" s="18">
        <v>0</v>
      </c>
      <c r="AA30" s="18">
        <v>335</v>
      </c>
      <c r="AB30" s="18">
        <v>917</v>
      </c>
      <c r="AC30" s="18">
        <v>0</v>
      </c>
      <c r="AD30" s="13">
        <f t="shared" si="8"/>
        <v>0</v>
      </c>
      <c r="AE30" s="18">
        <v>0</v>
      </c>
      <c r="AF30" s="18">
        <v>0</v>
      </c>
      <c r="AG30" s="13">
        <f t="shared" si="9"/>
        <v>0</v>
      </c>
      <c r="AH30" s="18">
        <v>0</v>
      </c>
      <c r="AI30" s="18">
        <v>0</v>
      </c>
      <c r="AJ30" s="13">
        <f t="shared" si="10"/>
        <v>0</v>
      </c>
      <c r="AK30" s="18">
        <v>0</v>
      </c>
      <c r="AL30" s="18">
        <v>0</v>
      </c>
      <c r="AM30" s="13">
        <f t="shared" si="11"/>
        <v>0</v>
      </c>
      <c r="AN30" s="18">
        <v>0</v>
      </c>
      <c r="AO30" s="18">
        <v>0</v>
      </c>
      <c r="AP30" s="13">
        <f t="shared" si="12"/>
        <v>0</v>
      </c>
      <c r="AQ30" s="18">
        <v>0</v>
      </c>
      <c r="AR30" s="18">
        <v>0</v>
      </c>
      <c r="AS30" s="13">
        <f t="shared" si="13"/>
        <v>0</v>
      </c>
      <c r="AT30" s="18">
        <v>0</v>
      </c>
      <c r="AU30" s="18">
        <v>0</v>
      </c>
      <c r="AV30" s="13">
        <f t="shared" si="14"/>
        <v>0</v>
      </c>
      <c r="AW30" s="18">
        <v>0</v>
      </c>
      <c r="AX30" s="18">
        <v>0</v>
      </c>
      <c r="AY30" s="13">
        <f t="shared" si="15"/>
        <v>0</v>
      </c>
      <c r="AZ30" s="18">
        <v>0</v>
      </c>
      <c r="BA30" s="18">
        <v>0</v>
      </c>
      <c r="BB30" s="15">
        <f t="shared" si="27"/>
        <v>0</v>
      </c>
      <c r="BC30" s="18">
        <v>0</v>
      </c>
      <c r="BD30" s="18"/>
      <c r="BE30" s="18"/>
      <c r="BF30" s="18">
        <v>0</v>
      </c>
      <c r="BG30" s="15">
        <f t="shared" si="28"/>
        <v>0</v>
      </c>
      <c r="BH30" s="18">
        <v>0</v>
      </c>
      <c r="BI30" s="18"/>
      <c r="BJ30" s="18">
        <v>0</v>
      </c>
      <c r="BK30" s="13">
        <f t="shared" si="16"/>
        <v>500</v>
      </c>
      <c r="BL30" s="18">
        <v>465</v>
      </c>
      <c r="BM30" s="18">
        <v>35</v>
      </c>
      <c r="BN30" s="18">
        <v>0</v>
      </c>
      <c r="BO30" s="18">
        <v>0</v>
      </c>
      <c r="BP30" s="13">
        <f t="shared" si="17"/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8">
        <v>0</v>
      </c>
      <c r="BX30" s="18">
        <v>0</v>
      </c>
      <c r="BY30" s="13">
        <f t="shared" si="18"/>
        <v>307</v>
      </c>
      <c r="BZ30" s="18">
        <v>165</v>
      </c>
      <c r="CA30" s="18">
        <v>0</v>
      </c>
      <c r="CB30" s="18">
        <v>46</v>
      </c>
      <c r="CC30" s="18">
        <v>91</v>
      </c>
      <c r="CD30" s="18">
        <v>5</v>
      </c>
      <c r="CE30" s="18">
        <v>0</v>
      </c>
      <c r="CF30" s="13">
        <f t="shared" si="19"/>
        <v>0</v>
      </c>
      <c r="CG30" s="18">
        <v>0</v>
      </c>
      <c r="CH30" s="18">
        <v>0</v>
      </c>
      <c r="CI30" s="13">
        <f t="shared" si="20"/>
        <v>0</v>
      </c>
      <c r="CJ30" s="18">
        <v>0</v>
      </c>
      <c r="CK30" s="18">
        <v>0</v>
      </c>
      <c r="CL30" s="13">
        <f t="shared" si="21"/>
        <v>0</v>
      </c>
      <c r="CM30" s="18">
        <v>0</v>
      </c>
      <c r="CN30" s="18">
        <v>0</v>
      </c>
      <c r="CO30" s="13">
        <f t="shared" si="22"/>
        <v>0</v>
      </c>
      <c r="CP30" s="18">
        <v>0</v>
      </c>
      <c r="CQ30" s="18">
        <v>0</v>
      </c>
      <c r="CR30" s="13">
        <f t="shared" si="23"/>
        <v>340</v>
      </c>
      <c r="CS30" s="18">
        <v>170</v>
      </c>
      <c r="CT30" s="18">
        <v>170</v>
      </c>
      <c r="CU30" s="18">
        <v>0</v>
      </c>
      <c r="CV30" s="20"/>
      <c r="CW30" s="17">
        <f t="shared" si="24"/>
        <v>2399</v>
      </c>
      <c r="CX30" s="13">
        <f t="shared" si="25"/>
        <v>1859</v>
      </c>
      <c r="CY30" s="13">
        <f t="shared" si="26"/>
        <v>540</v>
      </c>
    </row>
    <row r="31" spans="1:103" ht="31.5" x14ac:dyDescent="0.25">
      <c r="A31" s="12" t="s">
        <v>128</v>
      </c>
      <c r="B31" s="13">
        <f t="shared" si="0"/>
        <v>0</v>
      </c>
      <c r="C31" s="18">
        <v>0</v>
      </c>
      <c r="D31" s="18"/>
      <c r="E31" s="18">
        <v>0</v>
      </c>
      <c r="F31" s="13">
        <f t="shared" si="1"/>
        <v>0</v>
      </c>
      <c r="G31" s="18">
        <v>0</v>
      </c>
      <c r="H31" s="18">
        <v>0</v>
      </c>
      <c r="I31" s="13">
        <f t="shared" si="2"/>
        <v>0</v>
      </c>
      <c r="J31" s="18">
        <v>0</v>
      </c>
      <c r="K31" s="18">
        <v>0</v>
      </c>
      <c r="L31" s="13">
        <f t="shared" si="3"/>
        <v>0</v>
      </c>
      <c r="M31" s="18">
        <v>0</v>
      </c>
      <c r="N31" s="18">
        <v>0</v>
      </c>
      <c r="O31" s="13">
        <f t="shared" si="4"/>
        <v>0</v>
      </c>
      <c r="P31" s="18">
        <v>0</v>
      </c>
      <c r="Q31" s="18">
        <v>0</v>
      </c>
      <c r="R31" s="13">
        <f t="shared" si="5"/>
        <v>0</v>
      </c>
      <c r="S31" s="18">
        <v>0</v>
      </c>
      <c r="T31" s="18">
        <v>0</v>
      </c>
      <c r="U31" s="13">
        <f t="shared" si="6"/>
        <v>0</v>
      </c>
      <c r="V31" s="18">
        <v>0</v>
      </c>
      <c r="W31" s="18">
        <v>0</v>
      </c>
      <c r="X31" s="13">
        <f t="shared" si="7"/>
        <v>0</v>
      </c>
      <c r="Y31" s="18">
        <v>0</v>
      </c>
      <c r="Z31" s="18">
        <v>0</v>
      </c>
      <c r="AA31" s="18">
        <v>205</v>
      </c>
      <c r="AB31" s="18">
        <v>584</v>
      </c>
      <c r="AC31" s="18">
        <v>0</v>
      </c>
      <c r="AD31" s="13">
        <f t="shared" si="8"/>
        <v>0</v>
      </c>
      <c r="AE31" s="18">
        <v>0</v>
      </c>
      <c r="AF31" s="18">
        <v>0</v>
      </c>
      <c r="AG31" s="13">
        <f t="shared" si="9"/>
        <v>0</v>
      </c>
      <c r="AH31" s="18">
        <v>0</v>
      </c>
      <c r="AI31" s="18">
        <v>0</v>
      </c>
      <c r="AJ31" s="13">
        <f t="shared" si="10"/>
        <v>0</v>
      </c>
      <c r="AK31" s="18">
        <v>0</v>
      </c>
      <c r="AL31" s="18">
        <v>0</v>
      </c>
      <c r="AM31" s="13">
        <f t="shared" si="11"/>
        <v>0</v>
      </c>
      <c r="AN31" s="18">
        <v>0</v>
      </c>
      <c r="AO31" s="18">
        <v>0</v>
      </c>
      <c r="AP31" s="13">
        <f t="shared" si="12"/>
        <v>0</v>
      </c>
      <c r="AQ31" s="18">
        <v>0</v>
      </c>
      <c r="AR31" s="18">
        <v>0</v>
      </c>
      <c r="AS31" s="13">
        <f t="shared" si="13"/>
        <v>0</v>
      </c>
      <c r="AT31" s="18">
        <v>0</v>
      </c>
      <c r="AU31" s="18">
        <v>0</v>
      </c>
      <c r="AV31" s="13">
        <f t="shared" si="14"/>
        <v>0</v>
      </c>
      <c r="AW31" s="18">
        <v>0</v>
      </c>
      <c r="AX31" s="18">
        <v>0</v>
      </c>
      <c r="AY31" s="13">
        <f t="shared" si="15"/>
        <v>0</v>
      </c>
      <c r="AZ31" s="18">
        <v>0</v>
      </c>
      <c r="BA31" s="18">
        <v>0</v>
      </c>
      <c r="BB31" s="15">
        <f t="shared" si="27"/>
        <v>0</v>
      </c>
      <c r="BC31" s="18">
        <v>0</v>
      </c>
      <c r="BD31" s="18"/>
      <c r="BE31" s="18"/>
      <c r="BF31" s="18">
        <v>0</v>
      </c>
      <c r="BG31" s="15">
        <f t="shared" si="28"/>
        <v>0</v>
      </c>
      <c r="BH31" s="18">
        <v>0</v>
      </c>
      <c r="BI31" s="18"/>
      <c r="BJ31" s="18">
        <v>0</v>
      </c>
      <c r="BK31" s="13">
        <f t="shared" si="16"/>
        <v>270</v>
      </c>
      <c r="BL31" s="18">
        <v>270</v>
      </c>
      <c r="BM31" s="18">
        <v>0</v>
      </c>
      <c r="BN31" s="18">
        <v>0</v>
      </c>
      <c r="BO31" s="18">
        <v>0</v>
      </c>
      <c r="BP31" s="13">
        <f t="shared" si="17"/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8">
        <v>0</v>
      </c>
      <c r="BX31" s="18">
        <v>0</v>
      </c>
      <c r="BY31" s="13">
        <f t="shared" si="18"/>
        <v>143</v>
      </c>
      <c r="BZ31" s="18">
        <v>98</v>
      </c>
      <c r="CA31" s="18">
        <v>0</v>
      </c>
      <c r="CB31" s="18">
        <v>41</v>
      </c>
      <c r="CC31" s="18">
        <v>0</v>
      </c>
      <c r="CD31" s="18">
        <v>4</v>
      </c>
      <c r="CE31" s="18">
        <v>0</v>
      </c>
      <c r="CF31" s="13">
        <f t="shared" si="19"/>
        <v>0</v>
      </c>
      <c r="CG31" s="18">
        <v>0</v>
      </c>
      <c r="CH31" s="18">
        <v>0</v>
      </c>
      <c r="CI31" s="13">
        <f t="shared" si="20"/>
        <v>0</v>
      </c>
      <c r="CJ31" s="18">
        <v>0</v>
      </c>
      <c r="CK31" s="18">
        <v>0</v>
      </c>
      <c r="CL31" s="13">
        <f t="shared" si="21"/>
        <v>0</v>
      </c>
      <c r="CM31" s="18">
        <v>0</v>
      </c>
      <c r="CN31" s="18">
        <v>0</v>
      </c>
      <c r="CO31" s="13">
        <f t="shared" si="22"/>
        <v>0</v>
      </c>
      <c r="CP31" s="18">
        <v>0</v>
      </c>
      <c r="CQ31" s="18">
        <v>0</v>
      </c>
      <c r="CR31" s="13">
        <f t="shared" si="23"/>
        <v>247</v>
      </c>
      <c r="CS31" s="18">
        <v>67</v>
      </c>
      <c r="CT31" s="18">
        <v>180</v>
      </c>
      <c r="CU31" s="18">
        <v>0</v>
      </c>
      <c r="CV31" s="20"/>
      <c r="CW31" s="17">
        <f t="shared" si="24"/>
        <v>1449</v>
      </c>
      <c r="CX31" s="13">
        <f t="shared" si="25"/>
        <v>1064</v>
      </c>
      <c r="CY31" s="13">
        <f t="shared" si="26"/>
        <v>385</v>
      </c>
    </row>
    <row r="32" spans="1:103" ht="31.5" x14ac:dyDescent="0.25">
      <c r="A32" s="12" t="s">
        <v>129</v>
      </c>
      <c r="B32" s="13">
        <f t="shared" si="0"/>
        <v>0</v>
      </c>
      <c r="C32" s="18">
        <v>0</v>
      </c>
      <c r="D32" s="18"/>
      <c r="E32" s="18">
        <v>0</v>
      </c>
      <c r="F32" s="13">
        <f t="shared" si="1"/>
        <v>0</v>
      </c>
      <c r="G32" s="18">
        <v>0</v>
      </c>
      <c r="H32" s="18">
        <v>0</v>
      </c>
      <c r="I32" s="13">
        <f t="shared" si="2"/>
        <v>0</v>
      </c>
      <c r="J32" s="18">
        <v>0</v>
      </c>
      <c r="K32" s="18">
        <v>0</v>
      </c>
      <c r="L32" s="13">
        <f t="shared" si="3"/>
        <v>0</v>
      </c>
      <c r="M32" s="18">
        <v>0</v>
      </c>
      <c r="N32" s="18">
        <v>0</v>
      </c>
      <c r="O32" s="13">
        <f t="shared" si="4"/>
        <v>0</v>
      </c>
      <c r="P32" s="18">
        <v>0</v>
      </c>
      <c r="Q32" s="18">
        <v>0</v>
      </c>
      <c r="R32" s="13">
        <f t="shared" si="5"/>
        <v>0</v>
      </c>
      <c r="S32" s="18">
        <v>0</v>
      </c>
      <c r="T32" s="18">
        <v>0</v>
      </c>
      <c r="U32" s="13">
        <f t="shared" si="6"/>
        <v>0</v>
      </c>
      <c r="V32" s="18">
        <v>0</v>
      </c>
      <c r="W32" s="18">
        <v>0</v>
      </c>
      <c r="X32" s="13">
        <f t="shared" si="7"/>
        <v>0</v>
      </c>
      <c r="Y32" s="18">
        <v>0</v>
      </c>
      <c r="Z32" s="18">
        <v>0</v>
      </c>
      <c r="AA32" s="18">
        <v>270</v>
      </c>
      <c r="AB32" s="18">
        <v>488</v>
      </c>
      <c r="AC32" s="18">
        <v>0</v>
      </c>
      <c r="AD32" s="13">
        <f t="shared" si="8"/>
        <v>0</v>
      </c>
      <c r="AE32" s="18">
        <v>0</v>
      </c>
      <c r="AF32" s="18">
        <v>0</v>
      </c>
      <c r="AG32" s="13">
        <f t="shared" si="9"/>
        <v>0</v>
      </c>
      <c r="AH32" s="18">
        <v>0</v>
      </c>
      <c r="AI32" s="18">
        <v>0</v>
      </c>
      <c r="AJ32" s="13">
        <f t="shared" si="10"/>
        <v>0</v>
      </c>
      <c r="AK32" s="18">
        <v>0</v>
      </c>
      <c r="AL32" s="18">
        <v>0</v>
      </c>
      <c r="AM32" s="13">
        <f t="shared" si="11"/>
        <v>0</v>
      </c>
      <c r="AN32" s="18">
        <v>0</v>
      </c>
      <c r="AO32" s="18">
        <v>0</v>
      </c>
      <c r="AP32" s="13">
        <f t="shared" si="12"/>
        <v>0</v>
      </c>
      <c r="AQ32" s="18">
        <v>0</v>
      </c>
      <c r="AR32" s="18">
        <v>0</v>
      </c>
      <c r="AS32" s="13">
        <f t="shared" si="13"/>
        <v>0</v>
      </c>
      <c r="AT32" s="18">
        <v>0</v>
      </c>
      <c r="AU32" s="18">
        <v>0</v>
      </c>
      <c r="AV32" s="13">
        <f t="shared" si="14"/>
        <v>0</v>
      </c>
      <c r="AW32" s="18">
        <v>0</v>
      </c>
      <c r="AX32" s="18">
        <v>0</v>
      </c>
      <c r="AY32" s="13">
        <f t="shared" si="15"/>
        <v>0</v>
      </c>
      <c r="AZ32" s="18">
        <v>0</v>
      </c>
      <c r="BA32" s="18">
        <v>0</v>
      </c>
      <c r="BB32" s="15">
        <f t="shared" si="27"/>
        <v>0</v>
      </c>
      <c r="BC32" s="18">
        <v>0</v>
      </c>
      <c r="BD32" s="18"/>
      <c r="BE32" s="18"/>
      <c r="BF32" s="18">
        <v>0</v>
      </c>
      <c r="BG32" s="15">
        <f t="shared" si="28"/>
        <v>0</v>
      </c>
      <c r="BH32" s="18">
        <v>0</v>
      </c>
      <c r="BI32" s="18"/>
      <c r="BJ32" s="18">
        <v>0</v>
      </c>
      <c r="BK32" s="13">
        <f t="shared" si="16"/>
        <v>109</v>
      </c>
      <c r="BL32" s="18">
        <v>109</v>
      </c>
      <c r="BM32" s="18">
        <v>0</v>
      </c>
      <c r="BN32" s="18">
        <v>0</v>
      </c>
      <c r="BO32" s="18">
        <v>0</v>
      </c>
      <c r="BP32" s="13">
        <f t="shared" si="17"/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8">
        <v>0</v>
      </c>
      <c r="BX32" s="18">
        <v>0</v>
      </c>
      <c r="BY32" s="13">
        <f t="shared" si="18"/>
        <v>138</v>
      </c>
      <c r="BZ32" s="18">
        <v>77</v>
      </c>
      <c r="CA32" s="18">
        <v>0</v>
      </c>
      <c r="CB32" s="18">
        <v>31</v>
      </c>
      <c r="CC32" s="18">
        <v>30</v>
      </c>
      <c r="CD32" s="18">
        <v>0</v>
      </c>
      <c r="CE32" s="18">
        <v>0</v>
      </c>
      <c r="CF32" s="13">
        <f t="shared" si="19"/>
        <v>0</v>
      </c>
      <c r="CG32" s="18">
        <v>0</v>
      </c>
      <c r="CH32" s="18">
        <v>0</v>
      </c>
      <c r="CI32" s="13">
        <f t="shared" si="20"/>
        <v>0</v>
      </c>
      <c r="CJ32" s="18">
        <v>0</v>
      </c>
      <c r="CK32" s="18">
        <v>0</v>
      </c>
      <c r="CL32" s="13">
        <f t="shared" si="21"/>
        <v>0</v>
      </c>
      <c r="CM32" s="18">
        <v>0</v>
      </c>
      <c r="CN32" s="18">
        <v>0</v>
      </c>
      <c r="CO32" s="13">
        <f t="shared" si="22"/>
        <v>0</v>
      </c>
      <c r="CP32" s="18">
        <v>0</v>
      </c>
      <c r="CQ32" s="18">
        <v>0</v>
      </c>
      <c r="CR32" s="13">
        <f t="shared" si="23"/>
        <v>343</v>
      </c>
      <c r="CS32" s="18">
        <v>173</v>
      </c>
      <c r="CT32" s="18">
        <v>170</v>
      </c>
      <c r="CU32" s="18">
        <v>0</v>
      </c>
      <c r="CV32" s="20"/>
      <c r="CW32" s="17">
        <f t="shared" si="24"/>
        <v>1348</v>
      </c>
      <c r="CX32" s="13">
        <f t="shared" si="25"/>
        <v>908</v>
      </c>
      <c r="CY32" s="13">
        <f t="shared" si="26"/>
        <v>440</v>
      </c>
    </row>
    <row r="33" spans="1:103" ht="31.5" x14ac:dyDescent="0.25">
      <c r="A33" s="12" t="s">
        <v>130</v>
      </c>
      <c r="B33" s="13">
        <f t="shared" si="0"/>
        <v>442</v>
      </c>
      <c r="C33" s="18">
        <v>442</v>
      </c>
      <c r="D33" s="18"/>
      <c r="E33" s="18">
        <v>0</v>
      </c>
      <c r="F33" s="13">
        <f t="shared" si="1"/>
        <v>0</v>
      </c>
      <c r="G33" s="18">
        <v>0</v>
      </c>
      <c r="H33" s="18">
        <v>0</v>
      </c>
      <c r="I33" s="13">
        <f t="shared" si="2"/>
        <v>0</v>
      </c>
      <c r="J33" s="18">
        <v>0</v>
      </c>
      <c r="K33" s="18">
        <v>0</v>
      </c>
      <c r="L33" s="13">
        <f t="shared" si="3"/>
        <v>0</v>
      </c>
      <c r="M33" s="18">
        <v>0</v>
      </c>
      <c r="N33" s="18">
        <v>0</v>
      </c>
      <c r="O33" s="13">
        <f t="shared" si="4"/>
        <v>0</v>
      </c>
      <c r="P33" s="18">
        <v>0</v>
      </c>
      <c r="Q33" s="18">
        <v>0</v>
      </c>
      <c r="R33" s="13">
        <f t="shared" si="5"/>
        <v>0</v>
      </c>
      <c r="S33" s="18">
        <v>0</v>
      </c>
      <c r="T33" s="18">
        <v>0</v>
      </c>
      <c r="U33" s="13">
        <f t="shared" si="6"/>
        <v>0</v>
      </c>
      <c r="V33" s="18">
        <v>0</v>
      </c>
      <c r="W33" s="18">
        <v>0</v>
      </c>
      <c r="X33" s="13">
        <f t="shared" si="7"/>
        <v>0</v>
      </c>
      <c r="Y33" s="18">
        <v>0</v>
      </c>
      <c r="Z33" s="18">
        <v>0</v>
      </c>
      <c r="AA33" s="18">
        <v>108</v>
      </c>
      <c r="AB33" s="18">
        <v>646</v>
      </c>
      <c r="AC33" s="18">
        <v>0</v>
      </c>
      <c r="AD33" s="13">
        <f t="shared" si="8"/>
        <v>334</v>
      </c>
      <c r="AE33" s="18">
        <v>314</v>
      </c>
      <c r="AF33" s="18">
        <v>20</v>
      </c>
      <c r="AG33" s="13">
        <f t="shared" si="9"/>
        <v>0</v>
      </c>
      <c r="AH33" s="18">
        <v>0</v>
      </c>
      <c r="AI33" s="18">
        <v>0</v>
      </c>
      <c r="AJ33" s="13">
        <f t="shared" si="10"/>
        <v>0</v>
      </c>
      <c r="AK33" s="18">
        <v>0</v>
      </c>
      <c r="AL33" s="18">
        <v>0</v>
      </c>
      <c r="AM33" s="13">
        <f t="shared" si="11"/>
        <v>0</v>
      </c>
      <c r="AN33" s="18">
        <v>0</v>
      </c>
      <c r="AO33" s="18">
        <v>0</v>
      </c>
      <c r="AP33" s="13">
        <f t="shared" si="12"/>
        <v>0</v>
      </c>
      <c r="AQ33" s="18">
        <v>0</v>
      </c>
      <c r="AR33" s="18">
        <v>0</v>
      </c>
      <c r="AS33" s="13">
        <f t="shared" si="13"/>
        <v>0</v>
      </c>
      <c r="AT33" s="18">
        <v>0</v>
      </c>
      <c r="AU33" s="18">
        <v>0</v>
      </c>
      <c r="AV33" s="13">
        <f t="shared" si="14"/>
        <v>0</v>
      </c>
      <c r="AW33" s="18">
        <v>0</v>
      </c>
      <c r="AX33" s="18">
        <v>0</v>
      </c>
      <c r="AY33" s="13">
        <f t="shared" si="15"/>
        <v>0</v>
      </c>
      <c r="AZ33" s="18">
        <v>0</v>
      </c>
      <c r="BA33" s="18">
        <v>0</v>
      </c>
      <c r="BB33" s="15">
        <f t="shared" si="27"/>
        <v>0</v>
      </c>
      <c r="BC33" s="18">
        <v>0</v>
      </c>
      <c r="BD33" s="18"/>
      <c r="BE33" s="18"/>
      <c r="BF33" s="18">
        <v>0</v>
      </c>
      <c r="BG33" s="15">
        <f t="shared" si="28"/>
        <v>0</v>
      </c>
      <c r="BH33" s="18">
        <v>0</v>
      </c>
      <c r="BI33" s="18"/>
      <c r="BJ33" s="18">
        <v>0</v>
      </c>
      <c r="BK33" s="13">
        <f t="shared" si="16"/>
        <v>619</v>
      </c>
      <c r="BL33" s="18">
        <v>373</v>
      </c>
      <c r="BM33" s="18">
        <v>0</v>
      </c>
      <c r="BN33" s="18">
        <v>246</v>
      </c>
      <c r="BO33" s="18">
        <v>0</v>
      </c>
      <c r="BP33" s="13">
        <f t="shared" si="17"/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8">
        <v>0</v>
      </c>
      <c r="BX33" s="18">
        <v>0</v>
      </c>
      <c r="BY33" s="13">
        <f t="shared" si="18"/>
        <v>382</v>
      </c>
      <c r="BZ33" s="18">
        <v>177</v>
      </c>
      <c r="CA33" s="18">
        <v>0</v>
      </c>
      <c r="CB33" s="18">
        <v>0</v>
      </c>
      <c r="CC33" s="18">
        <v>180</v>
      </c>
      <c r="CD33" s="18">
        <v>25</v>
      </c>
      <c r="CE33" s="18">
        <v>0</v>
      </c>
      <c r="CF33" s="13">
        <f t="shared" si="19"/>
        <v>0</v>
      </c>
      <c r="CG33" s="18">
        <v>0</v>
      </c>
      <c r="CH33" s="18">
        <v>0</v>
      </c>
      <c r="CI33" s="13">
        <f t="shared" si="20"/>
        <v>0</v>
      </c>
      <c r="CJ33" s="18">
        <v>0</v>
      </c>
      <c r="CK33" s="18">
        <v>0</v>
      </c>
      <c r="CL33" s="13">
        <f t="shared" si="21"/>
        <v>420</v>
      </c>
      <c r="CM33" s="18">
        <v>420</v>
      </c>
      <c r="CN33" s="18">
        <v>0</v>
      </c>
      <c r="CO33" s="13">
        <f t="shared" si="22"/>
        <v>0</v>
      </c>
      <c r="CP33" s="18">
        <v>0</v>
      </c>
      <c r="CQ33" s="18">
        <v>0</v>
      </c>
      <c r="CR33" s="13">
        <f t="shared" si="23"/>
        <v>380</v>
      </c>
      <c r="CS33" s="18">
        <v>157</v>
      </c>
      <c r="CT33" s="18">
        <v>223</v>
      </c>
      <c r="CU33" s="18">
        <v>0</v>
      </c>
      <c r="CV33" s="20"/>
      <c r="CW33" s="17">
        <f t="shared" si="24"/>
        <v>3331</v>
      </c>
      <c r="CX33" s="13">
        <f t="shared" si="25"/>
        <v>2980</v>
      </c>
      <c r="CY33" s="13">
        <f t="shared" si="26"/>
        <v>351</v>
      </c>
    </row>
    <row r="34" spans="1:103" ht="31.5" x14ac:dyDescent="0.25">
      <c r="A34" s="12" t="s">
        <v>131</v>
      </c>
      <c r="B34" s="13">
        <f t="shared" si="0"/>
        <v>0</v>
      </c>
      <c r="C34" s="18">
        <v>0</v>
      </c>
      <c r="D34" s="18"/>
      <c r="E34" s="18">
        <v>0</v>
      </c>
      <c r="F34" s="13">
        <f t="shared" si="1"/>
        <v>0</v>
      </c>
      <c r="G34" s="18">
        <v>0</v>
      </c>
      <c r="H34" s="18">
        <v>0</v>
      </c>
      <c r="I34" s="13">
        <f t="shared" si="2"/>
        <v>0</v>
      </c>
      <c r="J34" s="18">
        <v>0</v>
      </c>
      <c r="K34" s="18">
        <v>0</v>
      </c>
      <c r="L34" s="13">
        <f t="shared" si="3"/>
        <v>0</v>
      </c>
      <c r="M34" s="18">
        <v>0</v>
      </c>
      <c r="N34" s="18">
        <v>0</v>
      </c>
      <c r="O34" s="13">
        <f t="shared" si="4"/>
        <v>0</v>
      </c>
      <c r="P34" s="18">
        <v>0</v>
      </c>
      <c r="Q34" s="18">
        <v>0</v>
      </c>
      <c r="R34" s="13">
        <f t="shared" si="5"/>
        <v>0</v>
      </c>
      <c r="S34" s="18">
        <v>0</v>
      </c>
      <c r="T34" s="18">
        <v>0</v>
      </c>
      <c r="U34" s="13">
        <f t="shared" si="6"/>
        <v>0</v>
      </c>
      <c r="V34" s="18">
        <v>0</v>
      </c>
      <c r="W34" s="18">
        <v>0</v>
      </c>
      <c r="X34" s="13">
        <f t="shared" si="7"/>
        <v>0</v>
      </c>
      <c r="Y34" s="18">
        <v>0</v>
      </c>
      <c r="Z34" s="18">
        <v>0</v>
      </c>
      <c r="AA34" s="18">
        <v>254</v>
      </c>
      <c r="AB34" s="18">
        <v>354</v>
      </c>
      <c r="AC34" s="18">
        <v>0</v>
      </c>
      <c r="AD34" s="13">
        <f t="shared" si="8"/>
        <v>0</v>
      </c>
      <c r="AE34" s="18">
        <v>0</v>
      </c>
      <c r="AF34" s="18">
        <v>0</v>
      </c>
      <c r="AG34" s="13">
        <f t="shared" si="9"/>
        <v>0</v>
      </c>
      <c r="AH34" s="18">
        <v>0</v>
      </c>
      <c r="AI34" s="18">
        <v>0</v>
      </c>
      <c r="AJ34" s="13">
        <f t="shared" si="10"/>
        <v>0</v>
      </c>
      <c r="AK34" s="18">
        <v>0</v>
      </c>
      <c r="AL34" s="18">
        <v>0</v>
      </c>
      <c r="AM34" s="13">
        <f t="shared" si="11"/>
        <v>0</v>
      </c>
      <c r="AN34" s="18">
        <v>0</v>
      </c>
      <c r="AO34" s="18">
        <v>0</v>
      </c>
      <c r="AP34" s="13">
        <f t="shared" si="12"/>
        <v>0</v>
      </c>
      <c r="AQ34" s="18">
        <v>0</v>
      </c>
      <c r="AR34" s="18">
        <v>0</v>
      </c>
      <c r="AS34" s="13">
        <f t="shared" si="13"/>
        <v>0</v>
      </c>
      <c r="AT34" s="18">
        <v>0</v>
      </c>
      <c r="AU34" s="18">
        <v>0</v>
      </c>
      <c r="AV34" s="13">
        <f t="shared" si="14"/>
        <v>0</v>
      </c>
      <c r="AW34" s="18">
        <v>0</v>
      </c>
      <c r="AX34" s="18">
        <v>0</v>
      </c>
      <c r="AY34" s="13">
        <f t="shared" si="15"/>
        <v>0</v>
      </c>
      <c r="AZ34" s="18">
        <v>0</v>
      </c>
      <c r="BA34" s="18">
        <v>0</v>
      </c>
      <c r="BB34" s="15">
        <f t="shared" si="27"/>
        <v>0</v>
      </c>
      <c r="BC34" s="18">
        <v>0</v>
      </c>
      <c r="BD34" s="18"/>
      <c r="BE34" s="18"/>
      <c r="BF34" s="18">
        <v>0</v>
      </c>
      <c r="BG34" s="15">
        <f t="shared" si="28"/>
        <v>0</v>
      </c>
      <c r="BH34" s="18">
        <v>0</v>
      </c>
      <c r="BI34" s="18"/>
      <c r="BJ34" s="18">
        <v>0</v>
      </c>
      <c r="BK34" s="13">
        <f t="shared" si="16"/>
        <v>176</v>
      </c>
      <c r="BL34" s="18">
        <v>176</v>
      </c>
      <c r="BM34" s="18">
        <v>0</v>
      </c>
      <c r="BN34" s="18">
        <v>0</v>
      </c>
      <c r="BO34" s="18">
        <v>0</v>
      </c>
      <c r="BP34" s="13">
        <f t="shared" si="17"/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8">
        <v>0</v>
      </c>
      <c r="BX34" s="18">
        <v>0</v>
      </c>
      <c r="BY34" s="13">
        <f t="shared" si="18"/>
        <v>127</v>
      </c>
      <c r="BZ34" s="18">
        <v>83</v>
      </c>
      <c r="CA34" s="18">
        <v>0</v>
      </c>
      <c r="CB34" s="18">
        <v>44</v>
      </c>
      <c r="CC34" s="18">
        <v>0</v>
      </c>
      <c r="CD34" s="18">
        <v>0</v>
      </c>
      <c r="CE34" s="18">
        <v>0</v>
      </c>
      <c r="CF34" s="13">
        <f t="shared" si="19"/>
        <v>0</v>
      </c>
      <c r="CG34" s="18">
        <v>0</v>
      </c>
      <c r="CH34" s="18">
        <v>0</v>
      </c>
      <c r="CI34" s="13">
        <f t="shared" si="20"/>
        <v>0</v>
      </c>
      <c r="CJ34" s="18">
        <v>0</v>
      </c>
      <c r="CK34" s="18">
        <v>0</v>
      </c>
      <c r="CL34" s="13">
        <f t="shared" si="21"/>
        <v>0</v>
      </c>
      <c r="CM34" s="18">
        <v>0</v>
      </c>
      <c r="CN34" s="18">
        <v>0</v>
      </c>
      <c r="CO34" s="13">
        <f t="shared" si="22"/>
        <v>0</v>
      </c>
      <c r="CP34" s="18">
        <v>0</v>
      </c>
      <c r="CQ34" s="18">
        <v>0</v>
      </c>
      <c r="CR34" s="13">
        <f t="shared" si="23"/>
        <v>209</v>
      </c>
      <c r="CS34" s="18">
        <v>167</v>
      </c>
      <c r="CT34" s="18">
        <v>42</v>
      </c>
      <c r="CU34" s="18">
        <v>0</v>
      </c>
      <c r="CV34" s="20"/>
      <c r="CW34" s="17">
        <f t="shared" si="24"/>
        <v>1120</v>
      </c>
      <c r="CX34" s="13">
        <f t="shared" si="25"/>
        <v>824</v>
      </c>
      <c r="CY34" s="13">
        <f t="shared" si="26"/>
        <v>296</v>
      </c>
    </row>
    <row r="35" spans="1:103" ht="31.5" x14ac:dyDescent="0.25">
      <c r="A35" s="12" t="s">
        <v>132</v>
      </c>
      <c r="B35" s="13">
        <f t="shared" si="0"/>
        <v>91</v>
      </c>
      <c r="C35" s="18">
        <v>91</v>
      </c>
      <c r="D35" s="18"/>
      <c r="E35" s="18">
        <v>0</v>
      </c>
      <c r="F35" s="13">
        <f t="shared" si="1"/>
        <v>0</v>
      </c>
      <c r="G35" s="18">
        <v>0</v>
      </c>
      <c r="H35" s="18">
        <v>0</v>
      </c>
      <c r="I35" s="13">
        <f t="shared" si="2"/>
        <v>0</v>
      </c>
      <c r="J35" s="18">
        <v>0</v>
      </c>
      <c r="K35" s="18">
        <v>0</v>
      </c>
      <c r="L35" s="13">
        <f t="shared" si="3"/>
        <v>0</v>
      </c>
      <c r="M35" s="18">
        <v>0</v>
      </c>
      <c r="N35" s="18">
        <v>0</v>
      </c>
      <c r="O35" s="13">
        <f t="shared" si="4"/>
        <v>0</v>
      </c>
      <c r="P35" s="18">
        <v>0</v>
      </c>
      <c r="Q35" s="18">
        <v>0</v>
      </c>
      <c r="R35" s="13">
        <f t="shared" si="5"/>
        <v>0</v>
      </c>
      <c r="S35" s="18">
        <v>0</v>
      </c>
      <c r="T35" s="18">
        <v>0</v>
      </c>
      <c r="U35" s="13">
        <f t="shared" si="6"/>
        <v>0</v>
      </c>
      <c r="V35" s="18">
        <v>0</v>
      </c>
      <c r="W35" s="18">
        <v>0</v>
      </c>
      <c r="X35" s="13">
        <f t="shared" si="7"/>
        <v>0</v>
      </c>
      <c r="Y35" s="18">
        <v>0</v>
      </c>
      <c r="Z35" s="18">
        <v>0</v>
      </c>
      <c r="AA35" s="18">
        <v>354</v>
      </c>
      <c r="AB35" s="18">
        <v>898</v>
      </c>
      <c r="AC35" s="18">
        <v>0</v>
      </c>
      <c r="AD35" s="13">
        <f t="shared" si="8"/>
        <v>352</v>
      </c>
      <c r="AE35" s="18">
        <v>347</v>
      </c>
      <c r="AF35" s="18">
        <v>5</v>
      </c>
      <c r="AG35" s="13">
        <f t="shared" si="9"/>
        <v>0</v>
      </c>
      <c r="AH35" s="18">
        <v>0</v>
      </c>
      <c r="AI35" s="18">
        <v>0</v>
      </c>
      <c r="AJ35" s="13">
        <f t="shared" si="10"/>
        <v>0</v>
      </c>
      <c r="AK35" s="18">
        <v>0</v>
      </c>
      <c r="AL35" s="18">
        <v>0</v>
      </c>
      <c r="AM35" s="13">
        <f t="shared" si="11"/>
        <v>0</v>
      </c>
      <c r="AN35" s="18">
        <v>0</v>
      </c>
      <c r="AO35" s="18">
        <v>0</v>
      </c>
      <c r="AP35" s="13">
        <f t="shared" si="12"/>
        <v>0</v>
      </c>
      <c r="AQ35" s="18">
        <v>0</v>
      </c>
      <c r="AR35" s="18">
        <v>0</v>
      </c>
      <c r="AS35" s="13">
        <f t="shared" si="13"/>
        <v>0</v>
      </c>
      <c r="AT35" s="18">
        <v>0</v>
      </c>
      <c r="AU35" s="18">
        <v>0</v>
      </c>
      <c r="AV35" s="13">
        <f t="shared" si="14"/>
        <v>0</v>
      </c>
      <c r="AW35" s="18">
        <v>0</v>
      </c>
      <c r="AX35" s="18">
        <v>0</v>
      </c>
      <c r="AY35" s="13">
        <f t="shared" si="15"/>
        <v>0</v>
      </c>
      <c r="AZ35" s="18">
        <v>0</v>
      </c>
      <c r="BA35" s="18">
        <v>0</v>
      </c>
      <c r="BB35" s="15">
        <f t="shared" si="27"/>
        <v>0</v>
      </c>
      <c r="BC35" s="18">
        <v>0</v>
      </c>
      <c r="BD35" s="18"/>
      <c r="BE35" s="18"/>
      <c r="BF35" s="18">
        <v>0</v>
      </c>
      <c r="BG35" s="15">
        <f t="shared" si="28"/>
        <v>0</v>
      </c>
      <c r="BH35" s="18">
        <v>0</v>
      </c>
      <c r="BI35" s="18"/>
      <c r="BJ35" s="18">
        <v>0</v>
      </c>
      <c r="BK35" s="13">
        <f t="shared" si="16"/>
        <v>874</v>
      </c>
      <c r="BL35" s="18">
        <v>766</v>
      </c>
      <c r="BM35" s="18">
        <v>108</v>
      </c>
      <c r="BN35" s="18">
        <v>0</v>
      </c>
      <c r="BO35" s="18">
        <v>0</v>
      </c>
      <c r="BP35" s="13">
        <f t="shared" si="17"/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8">
        <v>0</v>
      </c>
      <c r="BX35" s="18">
        <v>0</v>
      </c>
      <c r="BY35" s="13">
        <f t="shared" si="18"/>
        <v>919</v>
      </c>
      <c r="BZ35" s="18">
        <f>430-10</f>
        <v>420</v>
      </c>
      <c r="CA35" s="18">
        <v>10</v>
      </c>
      <c r="CB35" s="18">
        <v>100</v>
      </c>
      <c r="CC35" s="18">
        <v>273</v>
      </c>
      <c r="CD35" s="18">
        <v>116</v>
      </c>
      <c r="CE35" s="18">
        <v>0</v>
      </c>
      <c r="CF35" s="13">
        <f t="shared" si="19"/>
        <v>0</v>
      </c>
      <c r="CG35" s="18">
        <v>0</v>
      </c>
      <c r="CH35" s="18">
        <v>0</v>
      </c>
      <c r="CI35" s="13">
        <f t="shared" si="20"/>
        <v>0</v>
      </c>
      <c r="CJ35" s="18">
        <v>0</v>
      </c>
      <c r="CK35" s="18">
        <v>0</v>
      </c>
      <c r="CL35" s="13">
        <f t="shared" si="21"/>
        <v>726</v>
      </c>
      <c r="CM35" s="18">
        <v>726</v>
      </c>
      <c r="CN35" s="18">
        <v>0</v>
      </c>
      <c r="CO35" s="13">
        <f t="shared" si="22"/>
        <v>0</v>
      </c>
      <c r="CP35" s="18">
        <v>0</v>
      </c>
      <c r="CQ35" s="18">
        <v>0</v>
      </c>
      <c r="CR35" s="13">
        <f t="shared" si="23"/>
        <v>868</v>
      </c>
      <c r="CS35" s="18">
        <v>293</v>
      </c>
      <c r="CT35" s="18">
        <v>575</v>
      </c>
      <c r="CU35" s="18">
        <v>0</v>
      </c>
      <c r="CV35" s="20"/>
      <c r="CW35" s="17">
        <f t="shared" si="24"/>
        <v>5082</v>
      </c>
      <c r="CX35" s="13">
        <f t="shared" si="25"/>
        <v>4030</v>
      </c>
      <c r="CY35" s="13">
        <f t="shared" si="26"/>
        <v>1052</v>
      </c>
    </row>
    <row r="36" spans="1:103" ht="31.5" x14ac:dyDescent="0.25">
      <c r="A36" s="12" t="s">
        <v>133</v>
      </c>
      <c r="B36" s="13">
        <f t="shared" si="0"/>
        <v>0</v>
      </c>
      <c r="C36" s="18">
        <v>0</v>
      </c>
      <c r="D36" s="18"/>
      <c r="E36" s="18">
        <v>0</v>
      </c>
      <c r="F36" s="13">
        <f t="shared" si="1"/>
        <v>0</v>
      </c>
      <c r="G36" s="18">
        <v>0</v>
      </c>
      <c r="H36" s="18">
        <v>0</v>
      </c>
      <c r="I36" s="13">
        <f t="shared" si="2"/>
        <v>0</v>
      </c>
      <c r="J36" s="18">
        <v>0</v>
      </c>
      <c r="K36" s="18">
        <v>0</v>
      </c>
      <c r="L36" s="13">
        <f t="shared" si="3"/>
        <v>0</v>
      </c>
      <c r="M36" s="18">
        <v>0</v>
      </c>
      <c r="N36" s="18">
        <v>0</v>
      </c>
      <c r="O36" s="13">
        <f t="shared" si="4"/>
        <v>0</v>
      </c>
      <c r="P36" s="18">
        <v>0</v>
      </c>
      <c r="Q36" s="18">
        <v>0</v>
      </c>
      <c r="R36" s="13">
        <f t="shared" si="5"/>
        <v>0</v>
      </c>
      <c r="S36" s="18">
        <v>0</v>
      </c>
      <c r="T36" s="18">
        <v>0</v>
      </c>
      <c r="U36" s="13">
        <f t="shared" si="6"/>
        <v>0</v>
      </c>
      <c r="V36" s="18">
        <v>0</v>
      </c>
      <c r="W36" s="18">
        <v>0</v>
      </c>
      <c r="X36" s="13">
        <f t="shared" si="7"/>
        <v>0</v>
      </c>
      <c r="Y36" s="18">
        <v>0</v>
      </c>
      <c r="Z36" s="18">
        <v>0</v>
      </c>
      <c r="AA36" s="18">
        <v>106</v>
      </c>
      <c r="AB36" s="18">
        <v>516</v>
      </c>
      <c r="AC36" s="18">
        <v>0</v>
      </c>
      <c r="AD36" s="13">
        <f t="shared" si="8"/>
        <v>0</v>
      </c>
      <c r="AE36" s="18">
        <v>0</v>
      </c>
      <c r="AF36" s="18">
        <v>0</v>
      </c>
      <c r="AG36" s="13">
        <f t="shared" si="9"/>
        <v>0</v>
      </c>
      <c r="AH36" s="18">
        <v>0</v>
      </c>
      <c r="AI36" s="18">
        <v>0</v>
      </c>
      <c r="AJ36" s="13">
        <f t="shared" si="10"/>
        <v>0</v>
      </c>
      <c r="AK36" s="18">
        <v>0</v>
      </c>
      <c r="AL36" s="18">
        <v>0</v>
      </c>
      <c r="AM36" s="13">
        <f t="shared" si="11"/>
        <v>0</v>
      </c>
      <c r="AN36" s="18">
        <v>0</v>
      </c>
      <c r="AO36" s="18">
        <v>0</v>
      </c>
      <c r="AP36" s="13">
        <f t="shared" si="12"/>
        <v>0</v>
      </c>
      <c r="AQ36" s="18">
        <v>0</v>
      </c>
      <c r="AR36" s="18">
        <v>0</v>
      </c>
      <c r="AS36" s="13">
        <f t="shared" si="13"/>
        <v>0</v>
      </c>
      <c r="AT36" s="18">
        <v>0</v>
      </c>
      <c r="AU36" s="18">
        <v>0</v>
      </c>
      <c r="AV36" s="13">
        <f t="shared" si="14"/>
        <v>0</v>
      </c>
      <c r="AW36" s="18">
        <v>0</v>
      </c>
      <c r="AX36" s="18">
        <v>0</v>
      </c>
      <c r="AY36" s="13">
        <f t="shared" si="15"/>
        <v>0</v>
      </c>
      <c r="AZ36" s="18">
        <v>0</v>
      </c>
      <c r="BA36" s="18">
        <v>0</v>
      </c>
      <c r="BB36" s="15">
        <f t="shared" si="27"/>
        <v>0</v>
      </c>
      <c r="BC36" s="18">
        <v>0</v>
      </c>
      <c r="BD36" s="18"/>
      <c r="BE36" s="18"/>
      <c r="BF36" s="18">
        <v>0</v>
      </c>
      <c r="BG36" s="15">
        <f t="shared" si="28"/>
        <v>0</v>
      </c>
      <c r="BH36" s="18">
        <v>0</v>
      </c>
      <c r="BI36" s="18"/>
      <c r="BJ36" s="18">
        <v>0</v>
      </c>
      <c r="BK36" s="13">
        <f t="shared" si="16"/>
        <v>126</v>
      </c>
      <c r="BL36" s="18">
        <v>126</v>
      </c>
      <c r="BM36" s="18">
        <v>0</v>
      </c>
      <c r="BN36" s="18">
        <v>0</v>
      </c>
      <c r="BO36" s="18">
        <v>0</v>
      </c>
      <c r="BP36" s="13">
        <f t="shared" si="17"/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8">
        <v>0</v>
      </c>
      <c r="BX36" s="18">
        <v>0</v>
      </c>
      <c r="BY36" s="13">
        <f t="shared" si="18"/>
        <v>71</v>
      </c>
      <c r="BZ36" s="18">
        <v>31</v>
      </c>
      <c r="CA36" s="18">
        <v>0</v>
      </c>
      <c r="CB36" s="18">
        <v>40</v>
      </c>
      <c r="CC36" s="18">
        <v>0</v>
      </c>
      <c r="CD36" s="18">
        <v>0</v>
      </c>
      <c r="CE36" s="18">
        <v>0</v>
      </c>
      <c r="CF36" s="13">
        <f t="shared" si="19"/>
        <v>0</v>
      </c>
      <c r="CG36" s="18">
        <v>0</v>
      </c>
      <c r="CH36" s="18">
        <v>0</v>
      </c>
      <c r="CI36" s="13">
        <f t="shared" si="20"/>
        <v>0</v>
      </c>
      <c r="CJ36" s="18">
        <v>0</v>
      </c>
      <c r="CK36" s="18">
        <v>0</v>
      </c>
      <c r="CL36" s="13">
        <f t="shared" si="21"/>
        <v>0</v>
      </c>
      <c r="CM36" s="18">
        <v>0</v>
      </c>
      <c r="CN36" s="18">
        <v>0</v>
      </c>
      <c r="CO36" s="13">
        <f t="shared" si="22"/>
        <v>0</v>
      </c>
      <c r="CP36" s="18">
        <v>0</v>
      </c>
      <c r="CQ36" s="18">
        <v>0</v>
      </c>
      <c r="CR36" s="13">
        <f t="shared" si="23"/>
        <v>271</v>
      </c>
      <c r="CS36" s="18">
        <v>0</v>
      </c>
      <c r="CT36" s="18">
        <v>271</v>
      </c>
      <c r="CU36" s="18">
        <v>0</v>
      </c>
      <c r="CV36" s="20"/>
      <c r="CW36" s="17">
        <f t="shared" si="24"/>
        <v>1090</v>
      </c>
      <c r="CX36" s="13">
        <f t="shared" si="25"/>
        <v>713</v>
      </c>
      <c r="CY36" s="13">
        <f t="shared" si="26"/>
        <v>377</v>
      </c>
    </row>
    <row r="37" spans="1:103" ht="31.5" x14ac:dyDescent="0.25">
      <c r="A37" s="12" t="s">
        <v>134</v>
      </c>
      <c r="B37" s="13">
        <f t="shared" si="0"/>
        <v>0</v>
      </c>
      <c r="C37" s="18">
        <v>0</v>
      </c>
      <c r="D37" s="18"/>
      <c r="E37" s="18">
        <v>0</v>
      </c>
      <c r="F37" s="13">
        <f t="shared" si="1"/>
        <v>0</v>
      </c>
      <c r="G37" s="18">
        <v>0</v>
      </c>
      <c r="H37" s="18">
        <v>0</v>
      </c>
      <c r="I37" s="13">
        <f t="shared" si="2"/>
        <v>0</v>
      </c>
      <c r="J37" s="18">
        <v>0</v>
      </c>
      <c r="K37" s="18">
        <v>0</v>
      </c>
      <c r="L37" s="13">
        <f t="shared" si="3"/>
        <v>0</v>
      </c>
      <c r="M37" s="18">
        <v>0</v>
      </c>
      <c r="N37" s="18">
        <v>0</v>
      </c>
      <c r="O37" s="13">
        <f t="shared" si="4"/>
        <v>0</v>
      </c>
      <c r="P37" s="18">
        <v>0</v>
      </c>
      <c r="Q37" s="18">
        <v>0</v>
      </c>
      <c r="R37" s="13">
        <f t="shared" si="5"/>
        <v>0</v>
      </c>
      <c r="S37" s="18">
        <v>0</v>
      </c>
      <c r="T37" s="18">
        <v>0</v>
      </c>
      <c r="U37" s="13">
        <f t="shared" si="6"/>
        <v>0</v>
      </c>
      <c r="V37" s="18">
        <v>0</v>
      </c>
      <c r="W37" s="18">
        <v>0</v>
      </c>
      <c r="X37" s="13">
        <f t="shared" si="7"/>
        <v>0</v>
      </c>
      <c r="Y37" s="18">
        <v>0</v>
      </c>
      <c r="Z37" s="18">
        <v>0</v>
      </c>
      <c r="AA37" s="18">
        <v>70</v>
      </c>
      <c r="AB37" s="18">
        <v>509</v>
      </c>
      <c r="AC37" s="18">
        <v>0</v>
      </c>
      <c r="AD37" s="13">
        <f t="shared" si="8"/>
        <v>0</v>
      </c>
      <c r="AE37" s="18">
        <v>0</v>
      </c>
      <c r="AF37" s="18">
        <v>0</v>
      </c>
      <c r="AG37" s="13">
        <f t="shared" si="9"/>
        <v>0</v>
      </c>
      <c r="AH37" s="18">
        <v>0</v>
      </c>
      <c r="AI37" s="18">
        <v>0</v>
      </c>
      <c r="AJ37" s="13">
        <f t="shared" si="10"/>
        <v>0</v>
      </c>
      <c r="AK37" s="18">
        <v>0</v>
      </c>
      <c r="AL37" s="18">
        <v>0</v>
      </c>
      <c r="AM37" s="13">
        <f t="shared" si="11"/>
        <v>0</v>
      </c>
      <c r="AN37" s="18">
        <v>0</v>
      </c>
      <c r="AO37" s="18">
        <v>0</v>
      </c>
      <c r="AP37" s="13">
        <f t="shared" si="12"/>
        <v>0</v>
      </c>
      <c r="AQ37" s="18">
        <v>0</v>
      </c>
      <c r="AR37" s="18">
        <v>0</v>
      </c>
      <c r="AS37" s="13">
        <f t="shared" si="13"/>
        <v>0</v>
      </c>
      <c r="AT37" s="18">
        <v>0</v>
      </c>
      <c r="AU37" s="18">
        <v>0</v>
      </c>
      <c r="AV37" s="13">
        <f t="shared" si="14"/>
        <v>0</v>
      </c>
      <c r="AW37" s="18">
        <v>0</v>
      </c>
      <c r="AX37" s="18">
        <v>0</v>
      </c>
      <c r="AY37" s="13">
        <f t="shared" si="15"/>
        <v>0</v>
      </c>
      <c r="AZ37" s="18">
        <v>0</v>
      </c>
      <c r="BA37" s="18">
        <v>0</v>
      </c>
      <c r="BB37" s="15">
        <f t="shared" si="27"/>
        <v>0</v>
      </c>
      <c r="BC37" s="18">
        <v>0</v>
      </c>
      <c r="BD37" s="18"/>
      <c r="BE37" s="18"/>
      <c r="BF37" s="18">
        <v>0</v>
      </c>
      <c r="BG37" s="15">
        <f t="shared" si="28"/>
        <v>0</v>
      </c>
      <c r="BH37" s="18">
        <v>0</v>
      </c>
      <c r="BI37" s="18"/>
      <c r="BJ37" s="18">
        <v>0</v>
      </c>
      <c r="BK37" s="13">
        <f t="shared" si="16"/>
        <v>240</v>
      </c>
      <c r="BL37" s="18">
        <v>240</v>
      </c>
      <c r="BM37" s="18">
        <v>0</v>
      </c>
      <c r="BN37" s="18">
        <v>0</v>
      </c>
      <c r="BO37" s="18">
        <v>0</v>
      </c>
      <c r="BP37" s="13">
        <f t="shared" si="17"/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8">
        <v>0</v>
      </c>
      <c r="BX37" s="18">
        <v>0</v>
      </c>
      <c r="BY37" s="13">
        <f t="shared" si="18"/>
        <v>74</v>
      </c>
      <c r="BZ37" s="18">
        <v>58</v>
      </c>
      <c r="CA37" s="18">
        <v>0</v>
      </c>
      <c r="CB37" s="18">
        <v>0</v>
      </c>
      <c r="CC37" s="18">
        <v>16</v>
      </c>
      <c r="CD37" s="18">
        <v>0</v>
      </c>
      <c r="CE37" s="18">
        <v>0</v>
      </c>
      <c r="CF37" s="13">
        <f t="shared" si="19"/>
        <v>0</v>
      </c>
      <c r="CG37" s="18">
        <v>0</v>
      </c>
      <c r="CH37" s="18">
        <v>0</v>
      </c>
      <c r="CI37" s="13">
        <f t="shared" si="20"/>
        <v>0</v>
      </c>
      <c r="CJ37" s="18">
        <v>0</v>
      </c>
      <c r="CK37" s="18">
        <v>0</v>
      </c>
      <c r="CL37" s="13">
        <f t="shared" si="21"/>
        <v>0</v>
      </c>
      <c r="CM37" s="18">
        <v>0</v>
      </c>
      <c r="CN37" s="18">
        <v>0</v>
      </c>
      <c r="CO37" s="13">
        <f t="shared" si="22"/>
        <v>0</v>
      </c>
      <c r="CP37" s="18">
        <v>0</v>
      </c>
      <c r="CQ37" s="18">
        <v>0</v>
      </c>
      <c r="CR37" s="13">
        <f t="shared" si="23"/>
        <v>0</v>
      </c>
      <c r="CS37" s="18">
        <v>0</v>
      </c>
      <c r="CT37" s="18">
        <v>0</v>
      </c>
      <c r="CU37" s="18">
        <v>0</v>
      </c>
      <c r="CV37" s="20"/>
      <c r="CW37" s="17">
        <f t="shared" si="24"/>
        <v>893</v>
      </c>
      <c r="CX37" s="13">
        <f t="shared" si="25"/>
        <v>823</v>
      </c>
      <c r="CY37" s="13">
        <f t="shared" si="26"/>
        <v>70</v>
      </c>
    </row>
    <row r="38" spans="1:103" ht="31.5" x14ac:dyDescent="0.25">
      <c r="A38" s="12" t="s">
        <v>135</v>
      </c>
      <c r="B38" s="13">
        <f t="shared" si="0"/>
        <v>0</v>
      </c>
      <c r="C38" s="18">
        <v>0</v>
      </c>
      <c r="D38" s="18"/>
      <c r="E38" s="18">
        <v>0</v>
      </c>
      <c r="F38" s="13">
        <f t="shared" si="1"/>
        <v>0</v>
      </c>
      <c r="G38" s="18">
        <v>0</v>
      </c>
      <c r="H38" s="18">
        <v>0</v>
      </c>
      <c r="I38" s="13">
        <f t="shared" si="2"/>
        <v>0</v>
      </c>
      <c r="J38" s="18">
        <v>0</v>
      </c>
      <c r="K38" s="18">
        <v>0</v>
      </c>
      <c r="L38" s="13">
        <f t="shared" si="3"/>
        <v>0</v>
      </c>
      <c r="M38" s="18">
        <v>0</v>
      </c>
      <c r="N38" s="18">
        <v>0</v>
      </c>
      <c r="O38" s="13">
        <f t="shared" si="4"/>
        <v>0</v>
      </c>
      <c r="P38" s="18">
        <v>0</v>
      </c>
      <c r="Q38" s="18">
        <v>0</v>
      </c>
      <c r="R38" s="13">
        <f t="shared" si="5"/>
        <v>0</v>
      </c>
      <c r="S38" s="18">
        <v>0</v>
      </c>
      <c r="T38" s="18">
        <v>0</v>
      </c>
      <c r="U38" s="13">
        <f t="shared" si="6"/>
        <v>0</v>
      </c>
      <c r="V38" s="18">
        <v>0</v>
      </c>
      <c r="W38" s="18">
        <v>0</v>
      </c>
      <c r="X38" s="13">
        <f t="shared" si="7"/>
        <v>0</v>
      </c>
      <c r="Y38" s="18">
        <v>0</v>
      </c>
      <c r="Z38" s="18">
        <v>0</v>
      </c>
      <c r="AA38" s="18">
        <v>349</v>
      </c>
      <c r="AB38" s="18">
        <v>745</v>
      </c>
      <c r="AC38" s="18">
        <v>0</v>
      </c>
      <c r="AD38" s="13">
        <f t="shared" si="8"/>
        <v>0</v>
      </c>
      <c r="AE38" s="18">
        <v>0</v>
      </c>
      <c r="AF38" s="18">
        <v>0</v>
      </c>
      <c r="AG38" s="13">
        <f t="shared" si="9"/>
        <v>0</v>
      </c>
      <c r="AH38" s="18">
        <v>0</v>
      </c>
      <c r="AI38" s="18">
        <v>0</v>
      </c>
      <c r="AJ38" s="13">
        <f t="shared" si="10"/>
        <v>0</v>
      </c>
      <c r="AK38" s="18">
        <v>0</v>
      </c>
      <c r="AL38" s="18">
        <v>0</v>
      </c>
      <c r="AM38" s="13">
        <f t="shared" si="11"/>
        <v>0</v>
      </c>
      <c r="AN38" s="18">
        <v>0</v>
      </c>
      <c r="AO38" s="18">
        <v>0</v>
      </c>
      <c r="AP38" s="13">
        <f t="shared" si="12"/>
        <v>0</v>
      </c>
      <c r="AQ38" s="18">
        <v>0</v>
      </c>
      <c r="AR38" s="18">
        <v>0</v>
      </c>
      <c r="AS38" s="13">
        <f t="shared" si="13"/>
        <v>0</v>
      </c>
      <c r="AT38" s="18">
        <v>0</v>
      </c>
      <c r="AU38" s="18">
        <v>0</v>
      </c>
      <c r="AV38" s="13">
        <f t="shared" si="14"/>
        <v>0</v>
      </c>
      <c r="AW38" s="18">
        <v>0</v>
      </c>
      <c r="AX38" s="18">
        <v>0</v>
      </c>
      <c r="AY38" s="13">
        <f t="shared" si="15"/>
        <v>0</v>
      </c>
      <c r="AZ38" s="18">
        <v>0</v>
      </c>
      <c r="BA38" s="18">
        <v>0</v>
      </c>
      <c r="BB38" s="15">
        <f t="shared" si="27"/>
        <v>0</v>
      </c>
      <c r="BC38" s="18">
        <v>0</v>
      </c>
      <c r="BD38" s="18"/>
      <c r="BE38" s="18"/>
      <c r="BF38" s="18">
        <v>0</v>
      </c>
      <c r="BG38" s="15">
        <f t="shared" si="28"/>
        <v>0</v>
      </c>
      <c r="BH38" s="18">
        <v>0</v>
      </c>
      <c r="BI38" s="18"/>
      <c r="BJ38" s="18">
        <v>0</v>
      </c>
      <c r="BK38" s="13">
        <f t="shared" si="16"/>
        <v>742</v>
      </c>
      <c r="BL38" s="18">
        <v>742</v>
      </c>
      <c r="BM38" s="18">
        <v>0</v>
      </c>
      <c r="BN38" s="18">
        <v>0</v>
      </c>
      <c r="BO38" s="18">
        <v>0</v>
      </c>
      <c r="BP38" s="13">
        <f t="shared" si="17"/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8">
        <v>0</v>
      </c>
      <c r="BX38" s="18">
        <v>0</v>
      </c>
      <c r="BY38" s="13">
        <f t="shared" si="18"/>
        <v>822</v>
      </c>
      <c r="BZ38" s="18">
        <v>410</v>
      </c>
      <c r="CA38" s="18">
        <v>0</v>
      </c>
      <c r="CB38" s="18">
        <v>90</v>
      </c>
      <c r="CC38" s="18">
        <v>252</v>
      </c>
      <c r="CD38" s="18">
        <v>70</v>
      </c>
      <c r="CE38" s="18">
        <v>0</v>
      </c>
      <c r="CF38" s="13">
        <f t="shared" si="19"/>
        <v>0</v>
      </c>
      <c r="CG38" s="18">
        <v>0</v>
      </c>
      <c r="CH38" s="18">
        <v>0</v>
      </c>
      <c r="CI38" s="13">
        <f t="shared" si="20"/>
        <v>0</v>
      </c>
      <c r="CJ38" s="18">
        <v>0</v>
      </c>
      <c r="CK38" s="18">
        <v>0</v>
      </c>
      <c r="CL38" s="13">
        <f t="shared" si="21"/>
        <v>486</v>
      </c>
      <c r="CM38" s="18">
        <v>486</v>
      </c>
      <c r="CN38" s="18">
        <v>0</v>
      </c>
      <c r="CO38" s="13">
        <f t="shared" si="22"/>
        <v>0</v>
      </c>
      <c r="CP38" s="18">
        <v>0</v>
      </c>
      <c r="CQ38" s="18">
        <v>0</v>
      </c>
      <c r="CR38" s="13">
        <f t="shared" si="23"/>
        <v>793</v>
      </c>
      <c r="CS38" s="18">
        <v>403</v>
      </c>
      <c r="CT38" s="18">
        <v>390</v>
      </c>
      <c r="CU38" s="18">
        <v>0</v>
      </c>
      <c r="CV38" s="20"/>
      <c r="CW38" s="17">
        <f t="shared" si="24"/>
        <v>3937</v>
      </c>
      <c r="CX38" s="13">
        <f t="shared" si="25"/>
        <v>3198</v>
      </c>
      <c r="CY38" s="13">
        <f t="shared" si="26"/>
        <v>739</v>
      </c>
    </row>
    <row r="39" spans="1:103" ht="31.5" x14ac:dyDescent="0.25">
      <c r="A39" s="12" t="s">
        <v>136</v>
      </c>
      <c r="B39" s="13">
        <f t="shared" si="0"/>
        <v>0</v>
      </c>
      <c r="C39" s="18">
        <v>0</v>
      </c>
      <c r="D39" s="18"/>
      <c r="E39" s="18">
        <v>0</v>
      </c>
      <c r="F39" s="13">
        <f t="shared" si="1"/>
        <v>0</v>
      </c>
      <c r="G39" s="18">
        <v>0</v>
      </c>
      <c r="H39" s="18">
        <v>0</v>
      </c>
      <c r="I39" s="13">
        <f t="shared" si="2"/>
        <v>0</v>
      </c>
      <c r="J39" s="18">
        <v>0</v>
      </c>
      <c r="K39" s="18">
        <v>0</v>
      </c>
      <c r="L39" s="13">
        <f t="shared" si="3"/>
        <v>0</v>
      </c>
      <c r="M39" s="18">
        <v>0</v>
      </c>
      <c r="N39" s="18">
        <v>0</v>
      </c>
      <c r="O39" s="13">
        <f t="shared" si="4"/>
        <v>0</v>
      </c>
      <c r="P39" s="18">
        <v>0</v>
      </c>
      <c r="Q39" s="18">
        <v>0</v>
      </c>
      <c r="R39" s="13">
        <f t="shared" si="5"/>
        <v>0</v>
      </c>
      <c r="S39" s="18">
        <v>0</v>
      </c>
      <c r="T39" s="18">
        <v>0</v>
      </c>
      <c r="U39" s="13">
        <f t="shared" si="6"/>
        <v>0</v>
      </c>
      <c r="V39" s="18">
        <v>0</v>
      </c>
      <c r="W39" s="18">
        <v>0</v>
      </c>
      <c r="X39" s="13">
        <f t="shared" si="7"/>
        <v>0</v>
      </c>
      <c r="Y39" s="18">
        <v>0</v>
      </c>
      <c r="Z39" s="18">
        <v>0</v>
      </c>
      <c r="AA39" s="18">
        <v>350</v>
      </c>
      <c r="AB39" s="18">
        <v>630</v>
      </c>
      <c r="AC39" s="18">
        <v>0</v>
      </c>
      <c r="AD39" s="13">
        <f t="shared" si="8"/>
        <v>0</v>
      </c>
      <c r="AE39" s="18">
        <v>0</v>
      </c>
      <c r="AF39" s="18">
        <v>0</v>
      </c>
      <c r="AG39" s="13">
        <f t="shared" si="9"/>
        <v>0</v>
      </c>
      <c r="AH39" s="18">
        <v>0</v>
      </c>
      <c r="AI39" s="18">
        <v>0</v>
      </c>
      <c r="AJ39" s="13">
        <f t="shared" si="10"/>
        <v>0</v>
      </c>
      <c r="AK39" s="18">
        <v>0</v>
      </c>
      <c r="AL39" s="18">
        <v>0</v>
      </c>
      <c r="AM39" s="13">
        <f t="shared" si="11"/>
        <v>0</v>
      </c>
      <c r="AN39" s="18">
        <v>0</v>
      </c>
      <c r="AO39" s="18">
        <v>0</v>
      </c>
      <c r="AP39" s="13">
        <f t="shared" si="12"/>
        <v>0</v>
      </c>
      <c r="AQ39" s="18">
        <v>0</v>
      </c>
      <c r="AR39" s="18">
        <v>0</v>
      </c>
      <c r="AS39" s="13">
        <f t="shared" si="13"/>
        <v>0</v>
      </c>
      <c r="AT39" s="18">
        <v>0</v>
      </c>
      <c r="AU39" s="18">
        <v>0</v>
      </c>
      <c r="AV39" s="13">
        <f t="shared" si="14"/>
        <v>0</v>
      </c>
      <c r="AW39" s="18">
        <v>0</v>
      </c>
      <c r="AX39" s="18">
        <v>0</v>
      </c>
      <c r="AY39" s="13">
        <f t="shared" si="15"/>
        <v>0</v>
      </c>
      <c r="AZ39" s="18">
        <v>0</v>
      </c>
      <c r="BA39" s="18">
        <v>0</v>
      </c>
      <c r="BB39" s="15">
        <f t="shared" si="27"/>
        <v>0</v>
      </c>
      <c r="BC39" s="18">
        <v>0</v>
      </c>
      <c r="BD39" s="18"/>
      <c r="BE39" s="18"/>
      <c r="BF39" s="18">
        <v>0</v>
      </c>
      <c r="BG39" s="15">
        <f t="shared" si="28"/>
        <v>0</v>
      </c>
      <c r="BH39" s="18">
        <v>0</v>
      </c>
      <c r="BI39" s="18"/>
      <c r="BJ39" s="18">
        <v>0</v>
      </c>
      <c r="BK39" s="13">
        <f t="shared" si="16"/>
        <v>310</v>
      </c>
      <c r="BL39" s="18">
        <v>310</v>
      </c>
      <c r="BM39" s="18">
        <v>0</v>
      </c>
      <c r="BN39" s="18">
        <v>0</v>
      </c>
      <c r="BO39" s="18">
        <v>0</v>
      </c>
      <c r="BP39" s="13">
        <f t="shared" si="17"/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8">
        <v>0</v>
      </c>
      <c r="BX39" s="18">
        <v>0</v>
      </c>
      <c r="BY39" s="13">
        <f t="shared" si="18"/>
        <v>190</v>
      </c>
      <c r="BZ39" s="18">
        <v>100</v>
      </c>
      <c r="CA39" s="18">
        <v>0</v>
      </c>
      <c r="CB39" s="18">
        <v>52</v>
      </c>
      <c r="CC39" s="18">
        <v>38</v>
      </c>
      <c r="CD39" s="18">
        <v>0</v>
      </c>
      <c r="CE39" s="18">
        <v>0</v>
      </c>
      <c r="CF39" s="13">
        <f t="shared" si="19"/>
        <v>0</v>
      </c>
      <c r="CG39" s="18">
        <v>0</v>
      </c>
      <c r="CH39" s="18">
        <v>0</v>
      </c>
      <c r="CI39" s="13">
        <f t="shared" si="20"/>
        <v>0</v>
      </c>
      <c r="CJ39" s="18">
        <v>0</v>
      </c>
      <c r="CK39" s="18">
        <v>0</v>
      </c>
      <c r="CL39" s="13">
        <f t="shared" si="21"/>
        <v>0</v>
      </c>
      <c r="CM39" s="18">
        <v>0</v>
      </c>
      <c r="CN39" s="18">
        <v>0</v>
      </c>
      <c r="CO39" s="13">
        <f t="shared" si="22"/>
        <v>0</v>
      </c>
      <c r="CP39" s="18">
        <v>0</v>
      </c>
      <c r="CQ39" s="18">
        <v>0</v>
      </c>
      <c r="CR39" s="13">
        <f t="shared" si="23"/>
        <v>255</v>
      </c>
      <c r="CS39" s="18">
        <v>110</v>
      </c>
      <c r="CT39" s="18">
        <v>145</v>
      </c>
      <c r="CU39" s="18">
        <v>0</v>
      </c>
      <c r="CV39" s="20"/>
      <c r="CW39" s="17">
        <f t="shared" si="24"/>
        <v>1735</v>
      </c>
      <c r="CX39" s="13">
        <f t="shared" si="25"/>
        <v>1240</v>
      </c>
      <c r="CY39" s="13">
        <f t="shared" si="26"/>
        <v>495</v>
      </c>
    </row>
    <row r="40" spans="1:103" ht="31.5" x14ac:dyDescent="0.25">
      <c r="A40" s="12" t="s">
        <v>137</v>
      </c>
      <c r="B40" s="13">
        <f t="shared" si="0"/>
        <v>0</v>
      </c>
      <c r="C40" s="18"/>
      <c r="D40" s="18"/>
      <c r="E40" s="18"/>
      <c r="F40" s="13">
        <f t="shared" si="1"/>
        <v>0</v>
      </c>
      <c r="G40" s="18"/>
      <c r="H40" s="18"/>
      <c r="I40" s="13">
        <f t="shared" si="2"/>
        <v>0</v>
      </c>
      <c r="J40" s="18"/>
      <c r="K40" s="18"/>
      <c r="L40" s="13">
        <f t="shared" si="3"/>
        <v>0</v>
      </c>
      <c r="M40" s="18"/>
      <c r="N40" s="18"/>
      <c r="O40" s="13">
        <f t="shared" si="4"/>
        <v>0</v>
      </c>
      <c r="P40" s="18"/>
      <c r="Q40" s="18"/>
      <c r="R40" s="13">
        <f t="shared" si="5"/>
        <v>0</v>
      </c>
      <c r="S40" s="18"/>
      <c r="T40" s="18"/>
      <c r="U40" s="13">
        <f t="shared" si="6"/>
        <v>0</v>
      </c>
      <c r="V40" s="18"/>
      <c r="W40" s="18"/>
      <c r="X40" s="13">
        <f t="shared" si="7"/>
        <v>0</v>
      </c>
      <c r="Y40" s="18"/>
      <c r="Z40" s="18"/>
      <c r="AA40" s="18"/>
      <c r="AB40" s="18">
        <v>801</v>
      </c>
      <c r="AC40" s="18">
        <v>0</v>
      </c>
      <c r="AD40" s="13">
        <f t="shared" si="8"/>
        <v>0</v>
      </c>
      <c r="AE40" s="18">
        <v>0</v>
      </c>
      <c r="AF40" s="18">
        <v>0</v>
      </c>
      <c r="AG40" s="13">
        <f t="shared" si="9"/>
        <v>0</v>
      </c>
      <c r="AH40" s="18">
        <v>0</v>
      </c>
      <c r="AI40" s="18">
        <v>0</v>
      </c>
      <c r="AJ40" s="13">
        <f t="shared" si="10"/>
        <v>0</v>
      </c>
      <c r="AK40" s="18">
        <v>0</v>
      </c>
      <c r="AL40" s="18">
        <v>0</v>
      </c>
      <c r="AM40" s="13">
        <f t="shared" si="11"/>
        <v>0</v>
      </c>
      <c r="AN40" s="18">
        <v>0</v>
      </c>
      <c r="AO40" s="18">
        <v>0</v>
      </c>
      <c r="AP40" s="13">
        <f t="shared" si="12"/>
        <v>0</v>
      </c>
      <c r="AQ40" s="18">
        <v>0</v>
      </c>
      <c r="AR40" s="18">
        <v>0</v>
      </c>
      <c r="AS40" s="13">
        <f t="shared" si="13"/>
        <v>0</v>
      </c>
      <c r="AT40" s="18">
        <v>0</v>
      </c>
      <c r="AU40" s="18">
        <v>0</v>
      </c>
      <c r="AV40" s="13">
        <f t="shared" si="14"/>
        <v>0</v>
      </c>
      <c r="AW40" s="18">
        <v>0</v>
      </c>
      <c r="AX40" s="18">
        <v>0</v>
      </c>
      <c r="AY40" s="13">
        <f t="shared" si="15"/>
        <v>0</v>
      </c>
      <c r="AZ40" s="18">
        <v>0</v>
      </c>
      <c r="BA40" s="18">
        <v>0</v>
      </c>
      <c r="BB40" s="15">
        <f t="shared" si="27"/>
        <v>0</v>
      </c>
      <c r="BC40" s="18">
        <v>0</v>
      </c>
      <c r="BD40" s="18"/>
      <c r="BE40" s="18"/>
      <c r="BF40" s="18">
        <v>0</v>
      </c>
      <c r="BG40" s="15">
        <f t="shared" si="28"/>
        <v>0</v>
      </c>
      <c r="BH40" s="18">
        <v>0</v>
      </c>
      <c r="BI40" s="18"/>
      <c r="BJ40" s="18">
        <v>0</v>
      </c>
      <c r="BK40" s="13">
        <f t="shared" si="16"/>
        <v>0</v>
      </c>
      <c r="BL40" s="18">
        <v>0</v>
      </c>
      <c r="BM40" s="18">
        <v>0</v>
      </c>
      <c r="BN40" s="18">
        <v>0</v>
      </c>
      <c r="BO40" s="18">
        <v>0</v>
      </c>
      <c r="BP40" s="13">
        <f t="shared" si="17"/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8">
        <v>0</v>
      </c>
      <c r="BX40" s="18">
        <v>0</v>
      </c>
      <c r="BY40" s="13">
        <f t="shared" si="18"/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3">
        <f t="shared" si="19"/>
        <v>0</v>
      </c>
      <c r="CG40" s="18">
        <v>0</v>
      </c>
      <c r="CH40" s="18">
        <v>0</v>
      </c>
      <c r="CI40" s="13">
        <f t="shared" si="20"/>
        <v>0</v>
      </c>
      <c r="CJ40" s="18">
        <v>0</v>
      </c>
      <c r="CK40" s="18">
        <v>0</v>
      </c>
      <c r="CL40" s="13">
        <f t="shared" si="21"/>
        <v>0</v>
      </c>
      <c r="CM40" s="18">
        <v>0</v>
      </c>
      <c r="CN40" s="18">
        <v>0</v>
      </c>
      <c r="CO40" s="13">
        <f t="shared" si="22"/>
        <v>0</v>
      </c>
      <c r="CP40" s="18">
        <v>0</v>
      </c>
      <c r="CQ40" s="18">
        <v>0</v>
      </c>
      <c r="CR40" s="13">
        <f t="shared" si="23"/>
        <v>0</v>
      </c>
      <c r="CS40" s="18">
        <v>0</v>
      </c>
      <c r="CT40" s="18">
        <v>0</v>
      </c>
      <c r="CU40" s="18">
        <v>0</v>
      </c>
      <c r="CV40" s="20"/>
      <c r="CW40" s="17">
        <f t="shared" si="24"/>
        <v>801</v>
      </c>
      <c r="CX40" s="13">
        <f t="shared" si="25"/>
        <v>801</v>
      </c>
      <c r="CY40" s="13">
        <f t="shared" si="26"/>
        <v>0</v>
      </c>
    </row>
    <row r="41" spans="1:103" ht="47.25" x14ac:dyDescent="0.25">
      <c r="A41" s="12" t="s">
        <v>138</v>
      </c>
      <c r="B41" s="13">
        <f t="shared" si="0"/>
        <v>0</v>
      </c>
      <c r="C41" s="18">
        <v>0</v>
      </c>
      <c r="D41" s="18"/>
      <c r="E41" s="18">
        <v>0</v>
      </c>
      <c r="F41" s="13">
        <f t="shared" si="1"/>
        <v>0</v>
      </c>
      <c r="G41" s="18">
        <v>0</v>
      </c>
      <c r="H41" s="18">
        <v>0</v>
      </c>
      <c r="I41" s="13">
        <f t="shared" si="2"/>
        <v>0</v>
      </c>
      <c r="J41" s="18">
        <v>0</v>
      </c>
      <c r="K41" s="18">
        <v>0</v>
      </c>
      <c r="L41" s="13">
        <f t="shared" si="3"/>
        <v>0</v>
      </c>
      <c r="M41" s="18">
        <v>0</v>
      </c>
      <c r="N41" s="18">
        <v>0</v>
      </c>
      <c r="O41" s="13">
        <f t="shared" si="4"/>
        <v>0</v>
      </c>
      <c r="P41" s="18">
        <v>0</v>
      </c>
      <c r="Q41" s="18">
        <v>0</v>
      </c>
      <c r="R41" s="13">
        <f t="shared" si="5"/>
        <v>0</v>
      </c>
      <c r="S41" s="18">
        <v>0</v>
      </c>
      <c r="T41" s="18">
        <v>0</v>
      </c>
      <c r="U41" s="13">
        <f t="shared" si="6"/>
        <v>0</v>
      </c>
      <c r="V41" s="18">
        <v>0</v>
      </c>
      <c r="W41" s="18">
        <v>0</v>
      </c>
      <c r="X41" s="13">
        <f t="shared" si="7"/>
        <v>0</v>
      </c>
      <c r="Y41" s="18">
        <v>0</v>
      </c>
      <c r="Z41" s="18">
        <v>0</v>
      </c>
      <c r="AA41" s="18">
        <v>187</v>
      </c>
      <c r="AB41" s="18">
        <v>196</v>
      </c>
      <c r="AC41" s="18">
        <v>0</v>
      </c>
      <c r="AD41" s="13">
        <f t="shared" si="8"/>
        <v>0</v>
      </c>
      <c r="AE41" s="18">
        <v>0</v>
      </c>
      <c r="AF41" s="18">
        <v>0</v>
      </c>
      <c r="AG41" s="13">
        <f t="shared" si="9"/>
        <v>0</v>
      </c>
      <c r="AH41" s="18">
        <v>0</v>
      </c>
      <c r="AI41" s="18">
        <v>0</v>
      </c>
      <c r="AJ41" s="13">
        <f t="shared" si="10"/>
        <v>0</v>
      </c>
      <c r="AK41" s="18">
        <v>0</v>
      </c>
      <c r="AL41" s="18">
        <v>0</v>
      </c>
      <c r="AM41" s="13">
        <f t="shared" si="11"/>
        <v>0</v>
      </c>
      <c r="AN41" s="18">
        <v>0</v>
      </c>
      <c r="AO41" s="18">
        <v>0</v>
      </c>
      <c r="AP41" s="13">
        <f t="shared" si="12"/>
        <v>0</v>
      </c>
      <c r="AQ41" s="18">
        <v>0</v>
      </c>
      <c r="AR41" s="18">
        <v>0</v>
      </c>
      <c r="AS41" s="13">
        <f t="shared" si="13"/>
        <v>0</v>
      </c>
      <c r="AT41" s="18">
        <v>0</v>
      </c>
      <c r="AU41" s="18">
        <v>0</v>
      </c>
      <c r="AV41" s="13">
        <f t="shared" si="14"/>
        <v>0</v>
      </c>
      <c r="AW41" s="18">
        <v>0</v>
      </c>
      <c r="AX41" s="18">
        <v>0</v>
      </c>
      <c r="AY41" s="13">
        <f t="shared" si="15"/>
        <v>0</v>
      </c>
      <c r="AZ41" s="18">
        <v>0</v>
      </c>
      <c r="BA41" s="18">
        <v>0</v>
      </c>
      <c r="BB41" s="15">
        <f t="shared" si="27"/>
        <v>0</v>
      </c>
      <c r="BC41" s="18">
        <v>0</v>
      </c>
      <c r="BD41" s="18"/>
      <c r="BE41" s="18"/>
      <c r="BF41" s="18">
        <v>0</v>
      </c>
      <c r="BG41" s="15">
        <f t="shared" si="28"/>
        <v>0</v>
      </c>
      <c r="BH41" s="18">
        <v>0</v>
      </c>
      <c r="BI41" s="18"/>
      <c r="BJ41" s="18">
        <v>0</v>
      </c>
      <c r="BK41" s="13">
        <f t="shared" si="16"/>
        <v>65</v>
      </c>
      <c r="BL41" s="18">
        <v>65</v>
      </c>
      <c r="BM41" s="18">
        <v>0</v>
      </c>
      <c r="BN41" s="18">
        <v>0</v>
      </c>
      <c r="BO41" s="18">
        <v>0</v>
      </c>
      <c r="BP41" s="13">
        <f t="shared" si="17"/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8">
        <v>0</v>
      </c>
      <c r="BX41" s="18">
        <v>0</v>
      </c>
      <c r="BY41" s="13">
        <f t="shared" si="18"/>
        <v>56</v>
      </c>
      <c r="BZ41" s="18">
        <f>29+27</f>
        <v>56</v>
      </c>
      <c r="CA41" s="18">
        <v>0</v>
      </c>
      <c r="CB41" s="18">
        <v>0</v>
      </c>
      <c r="CC41" s="18">
        <v>0</v>
      </c>
      <c r="CD41" s="18">
        <f>27-27</f>
        <v>0</v>
      </c>
      <c r="CE41" s="18">
        <v>0</v>
      </c>
      <c r="CF41" s="13">
        <f t="shared" si="19"/>
        <v>0</v>
      </c>
      <c r="CG41" s="18">
        <v>0</v>
      </c>
      <c r="CH41" s="18">
        <v>0</v>
      </c>
      <c r="CI41" s="13">
        <f t="shared" si="20"/>
        <v>0</v>
      </c>
      <c r="CJ41" s="18">
        <v>0</v>
      </c>
      <c r="CK41" s="18">
        <v>0</v>
      </c>
      <c r="CL41" s="13">
        <f t="shared" si="21"/>
        <v>0</v>
      </c>
      <c r="CM41" s="18">
        <v>0</v>
      </c>
      <c r="CN41" s="18">
        <v>0</v>
      </c>
      <c r="CO41" s="13">
        <f t="shared" si="22"/>
        <v>0</v>
      </c>
      <c r="CP41" s="18">
        <v>0</v>
      </c>
      <c r="CQ41" s="18">
        <v>0</v>
      </c>
      <c r="CR41" s="13">
        <f t="shared" si="23"/>
        <v>0</v>
      </c>
      <c r="CS41" s="18">
        <v>0</v>
      </c>
      <c r="CT41" s="18">
        <v>0</v>
      </c>
      <c r="CU41" s="18">
        <v>0</v>
      </c>
      <c r="CV41" s="20"/>
      <c r="CW41" s="17">
        <f t="shared" si="24"/>
        <v>504</v>
      </c>
      <c r="CX41" s="13">
        <f t="shared" si="25"/>
        <v>317</v>
      </c>
      <c r="CY41" s="13">
        <f t="shared" si="26"/>
        <v>187</v>
      </c>
    </row>
    <row r="42" spans="1:103" ht="31.5" x14ac:dyDescent="0.25">
      <c r="A42" s="12" t="s">
        <v>139</v>
      </c>
      <c r="B42" s="13">
        <f t="shared" si="0"/>
        <v>0</v>
      </c>
      <c r="C42" s="18"/>
      <c r="D42" s="18"/>
      <c r="E42" s="18"/>
      <c r="F42" s="13">
        <f t="shared" si="1"/>
        <v>0</v>
      </c>
      <c r="G42" s="18"/>
      <c r="H42" s="18"/>
      <c r="I42" s="13">
        <f t="shared" si="2"/>
        <v>0</v>
      </c>
      <c r="J42" s="18"/>
      <c r="K42" s="18"/>
      <c r="L42" s="13">
        <f t="shared" si="3"/>
        <v>0</v>
      </c>
      <c r="M42" s="18"/>
      <c r="N42" s="18"/>
      <c r="O42" s="13">
        <f t="shared" si="4"/>
        <v>0</v>
      </c>
      <c r="P42" s="18"/>
      <c r="Q42" s="18"/>
      <c r="R42" s="13">
        <f t="shared" si="5"/>
        <v>0</v>
      </c>
      <c r="S42" s="18"/>
      <c r="T42" s="18"/>
      <c r="U42" s="13">
        <f t="shared" si="6"/>
        <v>0</v>
      </c>
      <c r="V42" s="18"/>
      <c r="W42" s="18"/>
      <c r="X42" s="13">
        <f t="shared" si="7"/>
        <v>0</v>
      </c>
      <c r="Y42" s="18"/>
      <c r="Z42" s="18"/>
      <c r="AA42" s="18">
        <v>210</v>
      </c>
      <c r="AB42" s="18">
        <v>430</v>
      </c>
      <c r="AC42" s="18">
        <v>0</v>
      </c>
      <c r="AD42" s="13">
        <f t="shared" si="8"/>
        <v>0</v>
      </c>
      <c r="AE42" s="18">
        <v>0</v>
      </c>
      <c r="AF42" s="18">
        <v>0</v>
      </c>
      <c r="AG42" s="13">
        <f t="shared" si="9"/>
        <v>0</v>
      </c>
      <c r="AH42" s="18">
        <v>0</v>
      </c>
      <c r="AI42" s="18">
        <v>0</v>
      </c>
      <c r="AJ42" s="13">
        <f t="shared" si="10"/>
        <v>0</v>
      </c>
      <c r="AK42" s="18">
        <v>0</v>
      </c>
      <c r="AL42" s="18">
        <v>0</v>
      </c>
      <c r="AM42" s="13">
        <f t="shared" si="11"/>
        <v>0</v>
      </c>
      <c r="AN42" s="18">
        <v>0</v>
      </c>
      <c r="AO42" s="18">
        <v>0</v>
      </c>
      <c r="AP42" s="13">
        <f t="shared" si="12"/>
        <v>0</v>
      </c>
      <c r="AQ42" s="18">
        <v>0</v>
      </c>
      <c r="AR42" s="18">
        <v>0</v>
      </c>
      <c r="AS42" s="13">
        <f t="shared" si="13"/>
        <v>0</v>
      </c>
      <c r="AT42" s="18">
        <v>0</v>
      </c>
      <c r="AU42" s="18">
        <v>0</v>
      </c>
      <c r="AV42" s="13">
        <f t="shared" si="14"/>
        <v>0</v>
      </c>
      <c r="AW42" s="18">
        <v>0</v>
      </c>
      <c r="AX42" s="18">
        <v>0</v>
      </c>
      <c r="AY42" s="13">
        <f t="shared" si="15"/>
        <v>0</v>
      </c>
      <c r="AZ42" s="18">
        <v>0</v>
      </c>
      <c r="BA42" s="18">
        <v>0</v>
      </c>
      <c r="BB42" s="15">
        <f t="shared" si="27"/>
        <v>0</v>
      </c>
      <c r="BC42" s="18">
        <v>0</v>
      </c>
      <c r="BD42" s="18"/>
      <c r="BE42" s="18"/>
      <c r="BF42" s="18">
        <v>0</v>
      </c>
      <c r="BG42" s="15">
        <f t="shared" si="28"/>
        <v>0</v>
      </c>
      <c r="BH42" s="18">
        <v>0</v>
      </c>
      <c r="BI42" s="18"/>
      <c r="BJ42" s="18">
        <v>0</v>
      </c>
      <c r="BK42" s="13">
        <f t="shared" si="16"/>
        <v>0</v>
      </c>
      <c r="BL42" s="18">
        <v>0</v>
      </c>
      <c r="BM42" s="18">
        <v>0</v>
      </c>
      <c r="BN42" s="18">
        <v>0</v>
      </c>
      <c r="BO42" s="18">
        <v>0</v>
      </c>
      <c r="BP42" s="13">
        <f t="shared" si="17"/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8">
        <v>0</v>
      </c>
      <c r="BX42" s="18">
        <v>0</v>
      </c>
      <c r="BY42" s="13">
        <f t="shared" si="18"/>
        <v>0</v>
      </c>
      <c r="BZ42" s="18">
        <v>0</v>
      </c>
      <c r="CA42" s="18">
        <v>0</v>
      </c>
      <c r="CB42" s="18">
        <v>0</v>
      </c>
      <c r="CC42" s="18">
        <v>0</v>
      </c>
      <c r="CD42" s="18">
        <v>0</v>
      </c>
      <c r="CE42" s="18">
        <v>0</v>
      </c>
      <c r="CF42" s="13">
        <f t="shared" si="19"/>
        <v>0</v>
      </c>
      <c r="CG42" s="18">
        <v>0</v>
      </c>
      <c r="CH42" s="18">
        <v>0</v>
      </c>
      <c r="CI42" s="13">
        <f t="shared" si="20"/>
        <v>0</v>
      </c>
      <c r="CJ42" s="18">
        <v>0</v>
      </c>
      <c r="CK42" s="18">
        <v>0</v>
      </c>
      <c r="CL42" s="13">
        <f t="shared" si="21"/>
        <v>0</v>
      </c>
      <c r="CM42" s="18">
        <v>0</v>
      </c>
      <c r="CN42" s="18">
        <v>0</v>
      </c>
      <c r="CO42" s="13">
        <f t="shared" si="22"/>
        <v>0</v>
      </c>
      <c r="CP42" s="18">
        <v>0</v>
      </c>
      <c r="CQ42" s="18">
        <v>0</v>
      </c>
      <c r="CR42" s="13">
        <f t="shared" si="23"/>
        <v>340</v>
      </c>
      <c r="CS42" s="18">
        <v>85</v>
      </c>
      <c r="CT42" s="18">
        <v>255</v>
      </c>
      <c r="CU42" s="18">
        <v>0</v>
      </c>
      <c r="CV42" s="20"/>
      <c r="CW42" s="17">
        <f t="shared" si="24"/>
        <v>980</v>
      </c>
      <c r="CX42" s="13">
        <f t="shared" si="25"/>
        <v>515</v>
      </c>
      <c r="CY42" s="13">
        <f t="shared" si="26"/>
        <v>465</v>
      </c>
    </row>
    <row r="43" spans="1:103" ht="31.5" x14ac:dyDescent="0.25">
      <c r="A43" s="12" t="s">
        <v>140</v>
      </c>
      <c r="B43" s="13">
        <f t="shared" si="0"/>
        <v>0</v>
      </c>
      <c r="C43" s="18">
        <v>0</v>
      </c>
      <c r="D43" s="18"/>
      <c r="E43" s="18">
        <v>0</v>
      </c>
      <c r="F43" s="13">
        <f t="shared" si="1"/>
        <v>0</v>
      </c>
      <c r="G43" s="18">
        <v>0</v>
      </c>
      <c r="H43" s="18">
        <v>0</v>
      </c>
      <c r="I43" s="13">
        <f t="shared" si="2"/>
        <v>0</v>
      </c>
      <c r="J43" s="18">
        <v>0</v>
      </c>
      <c r="K43" s="18">
        <v>0</v>
      </c>
      <c r="L43" s="13">
        <f t="shared" si="3"/>
        <v>0</v>
      </c>
      <c r="M43" s="18">
        <v>0</v>
      </c>
      <c r="N43" s="18">
        <v>0</v>
      </c>
      <c r="O43" s="13">
        <f t="shared" si="4"/>
        <v>0</v>
      </c>
      <c r="P43" s="18">
        <v>0</v>
      </c>
      <c r="Q43" s="18">
        <v>0</v>
      </c>
      <c r="R43" s="13">
        <f t="shared" si="5"/>
        <v>0</v>
      </c>
      <c r="S43" s="18">
        <v>0</v>
      </c>
      <c r="T43" s="18">
        <v>0</v>
      </c>
      <c r="U43" s="13">
        <f t="shared" si="6"/>
        <v>0</v>
      </c>
      <c r="V43" s="18">
        <v>0</v>
      </c>
      <c r="W43" s="18">
        <v>0</v>
      </c>
      <c r="X43" s="13">
        <f t="shared" si="7"/>
        <v>0</v>
      </c>
      <c r="Y43" s="18">
        <v>0</v>
      </c>
      <c r="Z43" s="18">
        <v>0</v>
      </c>
      <c r="AA43" s="18">
        <v>290</v>
      </c>
      <c r="AB43" s="18">
        <v>465</v>
      </c>
      <c r="AC43" s="18">
        <v>0</v>
      </c>
      <c r="AD43" s="13">
        <f t="shared" si="8"/>
        <v>0</v>
      </c>
      <c r="AE43" s="18">
        <v>0</v>
      </c>
      <c r="AF43" s="18">
        <v>0</v>
      </c>
      <c r="AG43" s="13">
        <f t="shared" si="9"/>
        <v>0</v>
      </c>
      <c r="AH43" s="18">
        <v>0</v>
      </c>
      <c r="AI43" s="18">
        <v>0</v>
      </c>
      <c r="AJ43" s="13">
        <f t="shared" si="10"/>
        <v>0</v>
      </c>
      <c r="AK43" s="18">
        <v>0</v>
      </c>
      <c r="AL43" s="18">
        <v>0</v>
      </c>
      <c r="AM43" s="13">
        <f t="shared" si="11"/>
        <v>0</v>
      </c>
      <c r="AN43" s="18">
        <v>0</v>
      </c>
      <c r="AO43" s="18">
        <v>0</v>
      </c>
      <c r="AP43" s="13">
        <f t="shared" si="12"/>
        <v>0</v>
      </c>
      <c r="AQ43" s="18">
        <v>0</v>
      </c>
      <c r="AR43" s="18">
        <v>0</v>
      </c>
      <c r="AS43" s="13">
        <f t="shared" si="13"/>
        <v>0</v>
      </c>
      <c r="AT43" s="18">
        <v>0</v>
      </c>
      <c r="AU43" s="18">
        <v>0</v>
      </c>
      <c r="AV43" s="13">
        <f t="shared" si="14"/>
        <v>0</v>
      </c>
      <c r="AW43" s="18">
        <v>0</v>
      </c>
      <c r="AX43" s="18">
        <v>0</v>
      </c>
      <c r="AY43" s="13">
        <f t="shared" si="15"/>
        <v>0</v>
      </c>
      <c r="AZ43" s="18">
        <v>0</v>
      </c>
      <c r="BA43" s="18">
        <v>0</v>
      </c>
      <c r="BB43" s="15">
        <f t="shared" si="27"/>
        <v>0</v>
      </c>
      <c r="BC43" s="18">
        <v>0</v>
      </c>
      <c r="BD43" s="18"/>
      <c r="BE43" s="18"/>
      <c r="BF43" s="18">
        <v>0</v>
      </c>
      <c r="BG43" s="15">
        <f t="shared" si="28"/>
        <v>0</v>
      </c>
      <c r="BH43" s="18">
        <v>0</v>
      </c>
      <c r="BI43" s="18"/>
      <c r="BJ43" s="18">
        <v>0</v>
      </c>
      <c r="BK43" s="13">
        <f t="shared" si="16"/>
        <v>405</v>
      </c>
      <c r="BL43" s="18">
        <v>405</v>
      </c>
      <c r="BM43" s="18">
        <v>0</v>
      </c>
      <c r="BN43" s="18">
        <v>0</v>
      </c>
      <c r="BO43" s="18">
        <v>0</v>
      </c>
      <c r="BP43" s="13">
        <f t="shared" si="17"/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8">
        <v>0</v>
      </c>
      <c r="BX43" s="18">
        <v>0</v>
      </c>
      <c r="BY43" s="13">
        <f t="shared" si="18"/>
        <v>0</v>
      </c>
      <c r="BZ43" s="18"/>
      <c r="CA43" s="18"/>
      <c r="CB43" s="18"/>
      <c r="CC43" s="18"/>
      <c r="CD43" s="18"/>
      <c r="CE43" s="18"/>
      <c r="CF43" s="13">
        <f t="shared" si="19"/>
        <v>0</v>
      </c>
      <c r="CG43" s="18"/>
      <c r="CH43" s="18"/>
      <c r="CI43" s="13">
        <f t="shared" si="20"/>
        <v>0</v>
      </c>
      <c r="CJ43" s="18"/>
      <c r="CK43" s="18"/>
      <c r="CL43" s="13">
        <f t="shared" si="21"/>
        <v>0</v>
      </c>
      <c r="CM43" s="18"/>
      <c r="CN43" s="18"/>
      <c r="CO43" s="13">
        <f t="shared" si="22"/>
        <v>0</v>
      </c>
      <c r="CP43" s="18"/>
      <c r="CQ43" s="18"/>
      <c r="CR43" s="13">
        <f t="shared" si="23"/>
        <v>0</v>
      </c>
      <c r="CS43" s="18"/>
      <c r="CT43" s="18"/>
      <c r="CU43" s="18"/>
      <c r="CV43" s="20"/>
      <c r="CW43" s="17">
        <f t="shared" si="24"/>
        <v>1160</v>
      </c>
      <c r="CX43" s="13">
        <f t="shared" si="25"/>
        <v>870</v>
      </c>
      <c r="CY43" s="13">
        <f t="shared" si="26"/>
        <v>290</v>
      </c>
    </row>
    <row r="44" spans="1:103" ht="31.5" x14ac:dyDescent="0.25">
      <c r="A44" s="12" t="s">
        <v>141</v>
      </c>
      <c r="B44" s="13">
        <f t="shared" si="0"/>
        <v>0</v>
      </c>
      <c r="C44" s="18">
        <v>0</v>
      </c>
      <c r="D44" s="18"/>
      <c r="E44" s="18">
        <v>0</v>
      </c>
      <c r="F44" s="13">
        <f t="shared" si="1"/>
        <v>0</v>
      </c>
      <c r="G44" s="18">
        <v>0</v>
      </c>
      <c r="H44" s="18">
        <v>0</v>
      </c>
      <c r="I44" s="13">
        <f t="shared" si="2"/>
        <v>0</v>
      </c>
      <c r="J44" s="18">
        <v>0</v>
      </c>
      <c r="K44" s="18">
        <v>0</v>
      </c>
      <c r="L44" s="13">
        <f t="shared" si="3"/>
        <v>0</v>
      </c>
      <c r="M44" s="18">
        <v>0</v>
      </c>
      <c r="N44" s="18">
        <v>0</v>
      </c>
      <c r="O44" s="13">
        <f t="shared" si="4"/>
        <v>0</v>
      </c>
      <c r="P44" s="18">
        <v>0</v>
      </c>
      <c r="Q44" s="18">
        <v>0</v>
      </c>
      <c r="R44" s="13">
        <f t="shared" si="5"/>
        <v>0</v>
      </c>
      <c r="S44" s="18">
        <v>0</v>
      </c>
      <c r="T44" s="18">
        <v>0</v>
      </c>
      <c r="U44" s="13">
        <f t="shared" si="6"/>
        <v>0</v>
      </c>
      <c r="V44" s="18">
        <v>0</v>
      </c>
      <c r="W44" s="18">
        <v>0</v>
      </c>
      <c r="X44" s="13">
        <f t="shared" si="7"/>
        <v>0</v>
      </c>
      <c r="Y44" s="18">
        <v>0</v>
      </c>
      <c r="Z44" s="18">
        <v>0</v>
      </c>
      <c r="AA44" s="18">
        <v>257</v>
      </c>
      <c r="AB44" s="18">
        <v>446</v>
      </c>
      <c r="AC44" s="18">
        <v>0</v>
      </c>
      <c r="AD44" s="13">
        <f t="shared" si="8"/>
        <v>0</v>
      </c>
      <c r="AE44" s="18">
        <v>0</v>
      </c>
      <c r="AF44" s="18">
        <v>0</v>
      </c>
      <c r="AG44" s="13">
        <f t="shared" si="9"/>
        <v>0</v>
      </c>
      <c r="AH44" s="18">
        <v>0</v>
      </c>
      <c r="AI44" s="18">
        <v>0</v>
      </c>
      <c r="AJ44" s="13">
        <f t="shared" si="10"/>
        <v>0</v>
      </c>
      <c r="AK44" s="18">
        <v>0</v>
      </c>
      <c r="AL44" s="18">
        <v>0</v>
      </c>
      <c r="AM44" s="13">
        <f t="shared" si="11"/>
        <v>0</v>
      </c>
      <c r="AN44" s="18">
        <v>0</v>
      </c>
      <c r="AO44" s="18">
        <v>0</v>
      </c>
      <c r="AP44" s="13">
        <f t="shared" si="12"/>
        <v>0</v>
      </c>
      <c r="AQ44" s="18">
        <v>0</v>
      </c>
      <c r="AR44" s="18">
        <v>0</v>
      </c>
      <c r="AS44" s="13">
        <f t="shared" si="13"/>
        <v>0</v>
      </c>
      <c r="AT44" s="18">
        <v>0</v>
      </c>
      <c r="AU44" s="18">
        <v>0</v>
      </c>
      <c r="AV44" s="13">
        <f t="shared" si="14"/>
        <v>0</v>
      </c>
      <c r="AW44" s="18">
        <v>0</v>
      </c>
      <c r="AX44" s="18">
        <v>0</v>
      </c>
      <c r="AY44" s="13">
        <f t="shared" si="15"/>
        <v>0</v>
      </c>
      <c r="AZ44" s="18">
        <v>0</v>
      </c>
      <c r="BA44" s="18">
        <v>0</v>
      </c>
      <c r="BB44" s="15">
        <f t="shared" si="27"/>
        <v>0</v>
      </c>
      <c r="BC44" s="18">
        <v>0</v>
      </c>
      <c r="BD44" s="18"/>
      <c r="BE44" s="18"/>
      <c r="BF44" s="18">
        <v>0</v>
      </c>
      <c r="BG44" s="15">
        <f t="shared" si="28"/>
        <v>0</v>
      </c>
      <c r="BH44" s="18">
        <v>0</v>
      </c>
      <c r="BI44" s="18"/>
      <c r="BJ44" s="18">
        <v>0</v>
      </c>
      <c r="BK44" s="13">
        <f t="shared" si="16"/>
        <v>270</v>
      </c>
      <c r="BL44" s="18">
        <v>270</v>
      </c>
      <c r="BM44" s="18"/>
      <c r="BN44" s="18"/>
      <c r="BO44" s="18"/>
      <c r="BP44" s="13">
        <f t="shared" si="17"/>
        <v>0</v>
      </c>
      <c r="BQ44" s="19"/>
      <c r="BR44" s="19"/>
      <c r="BS44" s="19"/>
      <c r="BT44" s="19"/>
      <c r="BU44" s="19"/>
      <c r="BV44" s="19"/>
      <c r="BW44" s="18"/>
      <c r="BX44" s="18"/>
      <c r="BY44" s="13">
        <f t="shared" si="18"/>
        <v>0</v>
      </c>
      <c r="BZ44" s="18"/>
      <c r="CA44" s="18"/>
      <c r="CB44" s="18"/>
      <c r="CC44" s="18"/>
      <c r="CD44" s="18"/>
      <c r="CE44" s="18"/>
      <c r="CF44" s="13">
        <f t="shared" si="19"/>
        <v>0</v>
      </c>
      <c r="CG44" s="18"/>
      <c r="CH44" s="18"/>
      <c r="CI44" s="13">
        <f t="shared" si="20"/>
        <v>0</v>
      </c>
      <c r="CJ44" s="18"/>
      <c r="CK44" s="18"/>
      <c r="CL44" s="13">
        <f t="shared" si="21"/>
        <v>0</v>
      </c>
      <c r="CM44" s="18"/>
      <c r="CN44" s="18"/>
      <c r="CO44" s="13">
        <f t="shared" si="22"/>
        <v>0</v>
      </c>
      <c r="CP44" s="18"/>
      <c r="CQ44" s="18"/>
      <c r="CR44" s="13">
        <f t="shared" si="23"/>
        <v>0</v>
      </c>
      <c r="CS44" s="18"/>
      <c r="CT44" s="18"/>
      <c r="CU44" s="18"/>
      <c r="CV44" s="20"/>
      <c r="CW44" s="17">
        <f t="shared" si="24"/>
        <v>973</v>
      </c>
      <c r="CX44" s="13">
        <f t="shared" si="25"/>
        <v>716</v>
      </c>
      <c r="CY44" s="13">
        <f t="shared" si="26"/>
        <v>257</v>
      </c>
    </row>
    <row r="45" spans="1:103" ht="31.5" x14ac:dyDescent="0.25">
      <c r="A45" s="12" t="s">
        <v>142</v>
      </c>
      <c r="B45" s="13">
        <f t="shared" si="0"/>
        <v>0</v>
      </c>
      <c r="C45" s="18"/>
      <c r="D45" s="18"/>
      <c r="E45" s="18"/>
      <c r="F45" s="13">
        <f t="shared" si="1"/>
        <v>0</v>
      </c>
      <c r="G45" s="18"/>
      <c r="H45" s="18"/>
      <c r="I45" s="13">
        <f t="shared" si="2"/>
        <v>0</v>
      </c>
      <c r="J45" s="18"/>
      <c r="K45" s="18"/>
      <c r="L45" s="13">
        <f t="shared" si="3"/>
        <v>0</v>
      </c>
      <c r="M45" s="18"/>
      <c r="N45" s="18"/>
      <c r="O45" s="13">
        <f t="shared" si="4"/>
        <v>0</v>
      </c>
      <c r="P45" s="18"/>
      <c r="Q45" s="18"/>
      <c r="R45" s="13">
        <f t="shared" si="5"/>
        <v>0</v>
      </c>
      <c r="S45" s="18"/>
      <c r="T45" s="18"/>
      <c r="U45" s="13">
        <f t="shared" si="6"/>
        <v>0</v>
      </c>
      <c r="V45" s="18"/>
      <c r="W45" s="18"/>
      <c r="X45" s="13">
        <f t="shared" si="7"/>
        <v>0</v>
      </c>
      <c r="Y45" s="18"/>
      <c r="Z45" s="18"/>
      <c r="AA45" s="18">
        <f>307+33</f>
        <v>340</v>
      </c>
      <c r="AB45" s="18">
        <f>522+36</f>
        <v>558</v>
      </c>
      <c r="AC45" s="18">
        <v>0</v>
      </c>
      <c r="AD45" s="13">
        <f t="shared" si="8"/>
        <v>0</v>
      </c>
      <c r="AE45" s="18">
        <v>0</v>
      </c>
      <c r="AF45" s="18">
        <v>0</v>
      </c>
      <c r="AG45" s="13">
        <f t="shared" si="9"/>
        <v>0</v>
      </c>
      <c r="AH45" s="18">
        <v>0</v>
      </c>
      <c r="AI45" s="18">
        <v>0</v>
      </c>
      <c r="AJ45" s="13">
        <f t="shared" si="10"/>
        <v>0</v>
      </c>
      <c r="AK45" s="18">
        <v>0</v>
      </c>
      <c r="AL45" s="18">
        <v>0</v>
      </c>
      <c r="AM45" s="13">
        <f t="shared" si="11"/>
        <v>0</v>
      </c>
      <c r="AN45" s="18">
        <v>0</v>
      </c>
      <c r="AO45" s="18">
        <v>0</v>
      </c>
      <c r="AP45" s="13">
        <f t="shared" si="12"/>
        <v>0</v>
      </c>
      <c r="AQ45" s="18">
        <v>0</v>
      </c>
      <c r="AR45" s="18">
        <v>0</v>
      </c>
      <c r="AS45" s="13">
        <f t="shared" si="13"/>
        <v>0</v>
      </c>
      <c r="AT45" s="18">
        <v>0</v>
      </c>
      <c r="AU45" s="18">
        <v>0</v>
      </c>
      <c r="AV45" s="13">
        <f t="shared" si="14"/>
        <v>0</v>
      </c>
      <c r="AW45" s="18">
        <v>0</v>
      </c>
      <c r="AX45" s="18">
        <v>0</v>
      </c>
      <c r="AY45" s="13">
        <f t="shared" si="15"/>
        <v>0</v>
      </c>
      <c r="AZ45" s="18">
        <v>0</v>
      </c>
      <c r="BA45" s="18">
        <v>0</v>
      </c>
      <c r="BB45" s="15">
        <f t="shared" si="27"/>
        <v>0</v>
      </c>
      <c r="BC45" s="18">
        <v>0</v>
      </c>
      <c r="BD45" s="18"/>
      <c r="BE45" s="18"/>
      <c r="BF45" s="18">
        <v>0</v>
      </c>
      <c r="BG45" s="15">
        <f t="shared" si="28"/>
        <v>0</v>
      </c>
      <c r="BH45" s="18">
        <v>0</v>
      </c>
      <c r="BI45" s="18"/>
      <c r="BJ45" s="18">
        <v>0</v>
      </c>
      <c r="BK45" s="13">
        <f t="shared" si="16"/>
        <v>180</v>
      </c>
      <c r="BL45" s="18">
        <f>192-12</f>
        <v>180</v>
      </c>
      <c r="BM45" s="18">
        <v>0</v>
      </c>
      <c r="BN45" s="18">
        <v>0</v>
      </c>
      <c r="BO45" s="18">
        <v>0</v>
      </c>
      <c r="BP45" s="13">
        <f t="shared" si="17"/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8">
        <v>0</v>
      </c>
      <c r="BX45" s="18">
        <v>0</v>
      </c>
      <c r="BY45" s="13">
        <f t="shared" si="18"/>
        <v>0</v>
      </c>
      <c r="BZ45" s="18">
        <f>49-49</f>
        <v>0</v>
      </c>
      <c r="CA45" s="18">
        <v>0</v>
      </c>
      <c r="CB45" s="18">
        <v>0</v>
      </c>
      <c r="CC45" s="18">
        <f>43-43</f>
        <v>0</v>
      </c>
      <c r="CD45" s="18">
        <v>0</v>
      </c>
      <c r="CE45" s="18">
        <v>0</v>
      </c>
      <c r="CF45" s="13">
        <f t="shared" si="19"/>
        <v>0</v>
      </c>
      <c r="CG45" s="18">
        <v>0</v>
      </c>
      <c r="CH45" s="18">
        <v>0</v>
      </c>
      <c r="CI45" s="13">
        <f t="shared" si="20"/>
        <v>0</v>
      </c>
      <c r="CJ45" s="18">
        <v>0</v>
      </c>
      <c r="CK45" s="18">
        <v>0</v>
      </c>
      <c r="CL45" s="13">
        <f t="shared" si="21"/>
        <v>0</v>
      </c>
      <c r="CM45" s="18">
        <v>0</v>
      </c>
      <c r="CN45" s="18">
        <v>0</v>
      </c>
      <c r="CO45" s="13">
        <f t="shared" si="22"/>
        <v>0</v>
      </c>
      <c r="CP45" s="18">
        <v>0</v>
      </c>
      <c r="CQ45" s="18">
        <v>0</v>
      </c>
      <c r="CR45" s="13">
        <f t="shared" si="23"/>
        <v>342</v>
      </c>
      <c r="CS45" s="18">
        <f>180+26</f>
        <v>206</v>
      </c>
      <c r="CT45" s="18">
        <f>127+9</f>
        <v>136</v>
      </c>
      <c r="CU45" s="18">
        <v>0</v>
      </c>
      <c r="CV45" s="20"/>
      <c r="CW45" s="17">
        <f t="shared" si="24"/>
        <v>1420</v>
      </c>
      <c r="CX45" s="13">
        <f t="shared" si="25"/>
        <v>944</v>
      </c>
      <c r="CY45" s="13">
        <f t="shared" si="26"/>
        <v>476</v>
      </c>
    </row>
    <row r="46" spans="1:103" ht="47.25" x14ac:dyDescent="0.25">
      <c r="A46" s="12" t="s">
        <v>143</v>
      </c>
      <c r="B46" s="13">
        <f t="shared" si="0"/>
        <v>0</v>
      </c>
      <c r="C46" s="18">
        <v>0</v>
      </c>
      <c r="D46" s="18"/>
      <c r="E46" s="18">
        <v>0</v>
      </c>
      <c r="F46" s="13">
        <f t="shared" si="1"/>
        <v>0</v>
      </c>
      <c r="G46" s="18">
        <v>0</v>
      </c>
      <c r="H46" s="18">
        <v>0</v>
      </c>
      <c r="I46" s="13">
        <f t="shared" si="2"/>
        <v>0</v>
      </c>
      <c r="J46" s="18">
        <v>0</v>
      </c>
      <c r="K46" s="18">
        <v>0</v>
      </c>
      <c r="L46" s="13">
        <f t="shared" si="3"/>
        <v>0</v>
      </c>
      <c r="M46" s="18">
        <v>0</v>
      </c>
      <c r="N46" s="18">
        <v>0</v>
      </c>
      <c r="O46" s="13">
        <f t="shared" si="4"/>
        <v>0</v>
      </c>
      <c r="P46" s="18">
        <v>0</v>
      </c>
      <c r="Q46" s="18">
        <v>0</v>
      </c>
      <c r="R46" s="13">
        <f t="shared" si="5"/>
        <v>0</v>
      </c>
      <c r="S46" s="18">
        <v>0</v>
      </c>
      <c r="T46" s="18">
        <v>0</v>
      </c>
      <c r="U46" s="13">
        <f t="shared" si="6"/>
        <v>0</v>
      </c>
      <c r="V46" s="18">
        <v>0</v>
      </c>
      <c r="W46" s="18">
        <v>0</v>
      </c>
      <c r="X46" s="13">
        <f t="shared" si="7"/>
        <v>0</v>
      </c>
      <c r="Y46" s="18">
        <v>0</v>
      </c>
      <c r="Z46" s="18">
        <v>0</v>
      </c>
      <c r="AA46" s="18">
        <v>0</v>
      </c>
      <c r="AB46" s="18">
        <v>572</v>
      </c>
      <c r="AC46" s="18">
        <v>0</v>
      </c>
      <c r="AD46" s="13">
        <f t="shared" si="8"/>
        <v>142</v>
      </c>
      <c r="AE46" s="18">
        <v>142</v>
      </c>
      <c r="AF46" s="18">
        <v>0</v>
      </c>
      <c r="AG46" s="13">
        <f t="shared" si="9"/>
        <v>0</v>
      </c>
      <c r="AH46" s="18">
        <v>0</v>
      </c>
      <c r="AI46" s="18">
        <v>0</v>
      </c>
      <c r="AJ46" s="13">
        <f t="shared" si="10"/>
        <v>0</v>
      </c>
      <c r="AK46" s="18">
        <v>0</v>
      </c>
      <c r="AL46" s="18">
        <v>0</v>
      </c>
      <c r="AM46" s="13">
        <f t="shared" si="11"/>
        <v>0</v>
      </c>
      <c r="AN46" s="18">
        <v>0</v>
      </c>
      <c r="AO46" s="18">
        <v>0</v>
      </c>
      <c r="AP46" s="13">
        <f t="shared" si="12"/>
        <v>0</v>
      </c>
      <c r="AQ46" s="18">
        <v>0</v>
      </c>
      <c r="AR46" s="18">
        <v>0</v>
      </c>
      <c r="AS46" s="13">
        <f t="shared" si="13"/>
        <v>0</v>
      </c>
      <c r="AT46" s="18">
        <v>0</v>
      </c>
      <c r="AU46" s="18">
        <v>0</v>
      </c>
      <c r="AV46" s="13">
        <f t="shared" si="14"/>
        <v>0</v>
      </c>
      <c r="AW46" s="18">
        <v>0</v>
      </c>
      <c r="AX46" s="18">
        <v>0</v>
      </c>
      <c r="AY46" s="13">
        <f t="shared" si="15"/>
        <v>0</v>
      </c>
      <c r="AZ46" s="18">
        <v>0</v>
      </c>
      <c r="BA46" s="18">
        <v>0</v>
      </c>
      <c r="BB46" s="15">
        <f t="shared" si="27"/>
        <v>0</v>
      </c>
      <c r="BC46" s="18">
        <v>0</v>
      </c>
      <c r="BD46" s="18"/>
      <c r="BE46" s="18"/>
      <c r="BF46" s="18">
        <v>0</v>
      </c>
      <c r="BG46" s="15">
        <f t="shared" si="28"/>
        <v>0</v>
      </c>
      <c r="BH46" s="18">
        <v>0</v>
      </c>
      <c r="BI46" s="18"/>
      <c r="BJ46" s="18">
        <v>0</v>
      </c>
      <c r="BK46" s="13">
        <f t="shared" si="16"/>
        <v>297</v>
      </c>
      <c r="BL46" s="18">
        <v>297</v>
      </c>
      <c r="BM46" s="18">
        <v>0</v>
      </c>
      <c r="BN46" s="18">
        <v>0</v>
      </c>
      <c r="BO46" s="18">
        <v>0</v>
      </c>
      <c r="BP46" s="13">
        <f t="shared" si="17"/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8">
        <v>0</v>
      </c>
      <c r="BX46" s="18">
        <v>0</v>
      </c>
      <c r="BY46" s="13">
        <f t="shared" si="18"/>
        <v>269</v>
      </c>
      <c r="BZ46" s="18">
        <v>150</v>
      </c>
      <c r="CA46" s="18">
        <v>0</v>
      </c>
      <c r="CB46" s="18">
        <v>119</v>
      </c>
      <c r="CC46" s="18">
        <v>0</v>
      </c>
      <c r="CD46" s="18">
        <v>0</v>
      </c>
      <c r="CE46" s="18">
        <v>0</v>
      </c>
      <c r="CF46" s="13">
        <f t="shared" si="19"/>
        <v>0</v>
      </c>
      <c r="CG46" s="18">
        <v>0</v>
      </c>
      <c r="CH46" s="18">
        <v>0</v>
      </c>
      <c r="CI46" s="13">
        <f t="shared" si="20"/>
        <v>0</v>
      </c>
      <c r="CJ46" s="18">
        <v>0</v>
      </c>
      <c r="CK46" s="18">
        <v>0</v>
      </c>
      <c r="CL46" s="13">
        <f t="shared" si="21"/>
        <v>0</v>
      </c>
      <c r="CM46" s="18">
        <v>0</v>
      </c>
      <c r="CN46" s="18">
        <v>0</v>
      </c>
      <c r="CO46" s="13">
        <f t="shared" si="22"/>
        <v>0</v>
      </c>
      <c r="CP46" s="18">
        <v>0</v>
      </c>
      <c r="CQ46" s="18">
        <v>0</v>
      </c>
      <c r="CR46" s="13">
        <f t="shared" si="23"/>
        <v>482</v>
      </c>
      <c r="CS46" s="18">
        <v>170</v>
      </c>
      <c r="CT46" s="18">
        <v>312</v>
      </c>
      <c r="CU46" s="18">
        <v>0</v>
      </c>
      <c r="CV46" s="20"/>
      <c r="CW46" s="17">
        <f t="shared" si="24"/>
        <v>1762</v>
      </c>
      <c r="CX46" s="13">
        <f t="shared" si="25"/>
        <v>1450</v>
      </c>
      <c r="CY46" s="13">
        <f t="shared" si="26"/>
        <v>312</v>
      </c>
    </row>
    <row r="47" spans="1:103" ht="31.5" x14ac:dyDescent="0.25">
      <c r="A47" s="12" t="s">
        <v>144</v>
      </c>
      <c r="B47" s="13">
        <f t="shared" si="0"/>
        <v>0</v>
      </c>
      <c r="C47" s="18">
        <v>0</v>
      </c>
      <c r="D47" s="18"/>
      <c r="E47" s="18">
        <v>0</v>
      </c>
      <c r="F47" s="13">
        <f t="shared" si="1"/>
        <v>0</v>
      </c>
      <c r="G47" s="18">
        <v>0</v>
      </c>
      <c r="H47" s="18">
        <v>0</v>
      </c>
      <c r="I47" s="13">
        <f t="shared" si="2"/>
        <v>889</v>
      </c>
      <c r="J47" s="18">
        <v>889</v>
      </c>
      <c r="K47" s="18">
        <v>0</v>
      </c>
      <c r="L47" s="13">
        <f t="shared" si="3"/>
        <v>0</v>
      </c>
      <c r="M47" s="18">
        <v>0</v>
      </c>
      <c r="N47" s="18">
        <v>0</v>
      </c>
      <c r="O47" s="13">
        <f t="shared" si="4"/>
        <v>949</v>
      </c>
      <c r="P47" s="18">
        <v>949</v>
      </c>
      <c r="Q47" s="18">
        <v>0</v>
      </c>
      <c r="R47" s="13">
        <f t="shared" si="5"/>
        <v>167</v>
      </c>
      <c r="S47" s="18">
        <v>167</v>
      </c>
      <c r="T47" s="18">
        <v>0</v>
      </c>
      <c r="U47" s="13">
        <f t="shared" si="6"/>
        <v>0</v>
      </c>
      <c r="V47" s="18">
        <v>0</v>
      </c>
      <c r="W47" s="18">
        <v>0</v>
      </c>
      <c r="X47" s="13">
        <f t="shared" si="7"/>
        <v>0</v>
      </c>
      <c r="Y47" s="18">
        <v>0</v>
      </c>
      <c r="Z47" s="18">
        <v>0</v>
      </c>
      <c r="AA47" s="18">
        <v>0</v>
      </c>
      <c r="AB47" s="18">
        <v>1423</v>
      </c>
      <c r="AC47" s="18">
        <v>390</v>
      </c>
      <c r="AD47" s="13">
        <f t="shared" si="8"/>
        <v>2013</v>
      </c>
      <c r="AE47" s="18">
        <v>1397</v>
      </c>
      <c r="AF47" s="18">
        <v>616</v>
      </c>
      <c r="AG47" s="13">
        <f t="shared" si="9"/>
        <v>491</v>
      </c>
      <c r="AH47" s="18">
        <v>491</v>
      </c>
      <c r="AI47" s="18">
        <v>0</v>
      </c>
      <c r="AJ47" s="13">
        <f t="shared" si="10"/>
        <v>1999</v>
      </c>
      <c r="AK47" s="18">
        <v>1813</v>
      </c>
      <c r="AL47" s="18">
        <v>186</v>
      </c>
      <c r="AM47" s="13">
        <f t="shared" si="11"/>
        <v>932</v>
      </c>
      <c r="AN47" s="18">
        <v>800</v>
      </c>
      <c r="AO47" s="18">
        <v>132</v>
      </c>
      <c r="AP47" s="13">
        <f t="shared" si="12"/>
        <v>0</v>
      </c>
      <c r="AQ47" s="18">
        <v>0</v>
      </c>
      <c r="AR47" s="18">
        <v>0</v>
      </c>
      <c r="AS47" s="13">
        <f t="shared" si="13"/>
        <v>0</v>
      </c>
      <c r="AT47" s="18">
        <v>0</v>
      </c>
      <c r="AU47" s="18">
        <v>0</v>
      </c>
      <c r="AV47" s="13">
        <f t="shared" si="14"/>
        <v>0</v>
      </c>
      <c r="AW47" s="18">
        <v>0</v>
      </c>
      <c r="AX47" s="18">
        <v>0</v>
      </c>
      <c r="AY47" s="13">
        <f t="shared" si="15"/>
        <v>0</v>
      </c>
      <c r="AZ47" s="18">
        <v>0</v>
      </c>
      <c r="BA47" s="18">
        <v>0</v>
      </c>
      <c r="BB47" s="15">
        <f t="shared" si="27"/>
        <v>0</v>
      </c>
      <c r="BC47" s="18">
        <v>0</v>
      </c>
      <c r="BD47" s="18"/>
      <c r="BE47" s="18"/>
      <c r="BF47" s="18">
        <v>0</v>
      </c>
      <c r="BG47" s="15">
        <f t="shared" si="28"/>
        <v>100</v>
      </c>
      <c r="BH47" s="18">
        <v>95</v>
      </c>
      <c r="BI47" s="18"/>
      <c r="BJ47" s="18">
        <v>5</v>
      </c>
      <c r="BK47" s="13">
        <f t="shared" si="16"/>
        <v>6504</v>
      </c>
      <c r="BL47" s="18">
        <v>5600</v>
      </c>
      <c r="BM47" s="18">
        <v>904</v>
      </c>
      <c r="BN47" s="18">
        <v>0</v>
      </c>
      <c r="BO47" s="18">
        <v>0</v>
      </c>
      <c r="BP47" s="13">
        <f t="shared" si="17"/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8">
        <v>0</v>
      </c>
      <c r="BX47" s="18">
        <v>0</v>
      </c>
      <c r="BY47" s="13">
        <f t="shared" si="18"/>
        <v>8139</v>
      </c>
      <c r="BZ47" s="18">
        <v>3348</v>
      </c>
      <c r="CA47" s="18">
        <v>100</v>
      </c>
      <c r="CB47" s="18">
        <v>581</v>
      </c>
      <c r="CC47" s="18">
        <v>1700</v>
      </c>
      <c r="CD47" s="18">
        <v>2410</v>
      </c>
      <c r="CE47" s="18">
        <v>0</v>
      </c>
      <c r="CF47" s="13">
        <f t="shared" si="19"/>
        <v>0</v>
      </c>
      <c r="CG47" s="18">
        <v>0</v>
      </c>
      <c r="CH47" s="18">
        <v>0</v>
      </c>
      <c r="CI47" s="13">
        <f t="shared" si="20"/>
        <v>594</v>
      </c>
      <c r="CJ47" s="18">
        <v>594</v>
      </c>
      <c r="CK47" s="18">
        <v>0</v>
      </c>
      <c r="CL47" s="13">
        <f t="shared" si="21"/>
        <v>0</v>
      </c>
      <c r="CM47" s="18">
        <v>0</v>
      </c>
      <c r="CN47" s="18">
        <v>0</v>
      </c>
      <c r="CO47" s="13">
        <f t="shared" si="22"/>
        <v>0</v>
      </c>
      <c r="CP47" s="18">
        <v>0</v>
      </c>
      <c r="CQ47" s="18">
        <v>0</v>
      </c>
      <c r="CR47" s="13">
        <f t="shared" si="23"/>
        <v>0</v>
      </c>
      <c r="CS47" s="18">
        <v>0</v>
      </c>
      <c r="CT47" s="18">
        <v>0</v>
      </c>
      <c r="CU47" s="18">
        <v>0</v>
      </c>
      <c r="CV47" s="20"/>
      <c r="CW47" s="17">
        <f t="shared" si="24"/>
        <v>24590</v>
      </c>
      <c r="CX47" s="13">
        <f t="shared" si="25"/>
        <v>22257</v>
      </c>
      <c r="CY47" s="13">
        <f t="shared" si="26"/>
        <v>2333</v>
      </c>
    </row>
    <row r="48" spans="1:103" ht="31.5" x14ac:dyDescent="0.25">
      <c r="A48" s="12" t="s">
        <v>145</v>
      </c>
      <c r="B48" s="13">
        <f t="shared" si="0"/>
        <v>3678</v>
      </c>
      <c r="C48" s="18">
        <v>3678</v>
      </c>
      <c r="D48" s="18">
        <v>950</v>
      </c>
      <c r="E48" s="18"/>
      <c r="F48" s="13">
        <f t="shared" si="1"/>
        <v>0</v>
      </c>
      <c r="G48" s="18"/>
      <c r="H48" s="18"/>
      <c r="I48" s="13">
        <f t="shared" si="2"/>
        <v>0</v>
      </c>
      <c r="J48" s="18"/>
      <c r="K48" s="18"/>
      <c r="L48" s="13">
        <f t="shared" si="3"/>
        <v>900</v>
      </c>
      <c r="M48" s="18">
        <v>900</v>
      </c>
      <c r="N48" s="18">
        <v>0</v>
      </c>
      <c r="O48" s="13">
        <f t="shared" si="4"/>
        <v>0</v>
      </c>
      <c r="P48" s="18">
        <v>0</v>
      </c>
      <c r="Q48" s="18">
        <v>0</v>
      </c>
      <c r="R48" s="13">
        <f t="shared" si="5"/>
        <v>0</v>
      </c>
      <c r="S48" s="18">
        <v>0</v>
      </c>
      <c r="T48" s="18">
        <v>0</v>
      </c>
      <c r="U48" s="13">
        <f t="shared" si="6"/>
        <v>0</v>
      </c>
      <c r="V48" s="18">
        <v>0</v>
      </c>
      <c r="W48" s="18">
        <v>0</v>
      </c>
      <c r="X48" s="13">
        <f t="shared" si="7"/>
        <v>0</v>
      </c>
      <c r="Y48" s="18">
        <v>0</v>
      </c>
      <c r="Z48" s="18">
        <v>0</v>
      </c>
      <c r="AA48" s="18">
        <v>0</v>
      </c>
      <c r="AB48" s="18">
        <v>1713</v>
      </c>
      <c r="AC48" s="18"/>
      <c r="AD48" s="13">
        <f t="shared" si="8"/>
        <v>0</v>
      </c>
      <c r="AE48" s="18"/>
      <c r="AF48" s="18"/>
      <c r="AG48" s="13">
        <f t="shared" si="9"/>
        <v>0</v>
      </c>
      <c r="AH48" s="18"/>
      <c r="AI48" s="18"/>
      <c r="AJ48" s="13">
        <f t="shared" si="10"/>
        <v>0</v>
      </c>
      <c r="AK48" s="18"/>
      <c r="AL48" s="18"/>
      <c r="AM48" s="13">
        <f t="shared" si="11"/>
        <v>0</v>
      </c>
      <c r="AN48" s="18"/>
      <c r="AO48" s="18"/>
      <c r="AP48" s="13">
        <f t="shared" si="12"/>
        <v>0</v>
      </c>
      <c r="AQ48" s="18"/>
      <c r="AR48" s="18"/>
      <c r="AS48" s="13">
        <f t="shared" si="13"/>
        <v>0</v>
      </c>
      <c r="AT48" s="18"/>
      <c r="AU48" s="18"/>
      <c r="AV48" s="13">
        <f t="shared" si="14"/>
        <v>0</v>
      </c>
      <c r="AW48" s="18"/>
      <c r="AX48" s="18"/>
      <c r="AY48" s="13">
        <f t="shared" si="15"/>
        <v>0</v>
      </c>
      <c r="AZ48" s="18"/>
      <c r="BA48" s="18"/>
      <c r="BB48" s="15">
        <f t="shared" si="27"/>
        <v>20</v>
      </c>
      <c r="BC48" s="18">
        <v>20</v>
      </c>
      <c r="BD48" s="18"/>
      <c r="BE48" s="18">
        <v>20</v>
      </c>
      <c r="BF48" s="18"/>
      <c r="BG48" s="15">
        <f t="shared" si="28"/>
        <v>0</v>
      </c>
      <c r="BH48" s="18"/>
      <c r="BI48" s="18"/>
      <c r="BJ48" s="18"/>
      <c r="BK48" s="13">
        <f t="shared" si="16"/>
        <v>0</v>
      </c>
      <c r="BL48" s="18"/>
      <c r="BM48" s="18"/>
      <c r="BN48" s="18"/>
      <c r="BO48" s="18"/>
      <c r="BP48" s="13">
        <f t="shared" si="17"/>
        <v>0</v>
      </c>
      <c r="BQ48" s="19"/>
      <c r="BR48" s="19"/>
      <c r="BS48" s="19"/>
      <c r="BT48" s="19"/>
      <c r="BU48" s="19"/>
      <c r="BV48" s="19"/>
      <c r="BW48" s="18"/>
      <c r="BX48" s="18"/>
      <c r="BY48" s="13">
        <f t="shared" si="18"/>
        <v>0</v>
      </c>
      <c r="BZ48" s="18"/>
      <c r="CA48" s="18"/>
      <c r="CB48" s="18"/>
      <c r="CC48" s="18"/>
      <c r="CD48" s="18"/>
      <c r="CE48" s="18"/>
      <c r="CF48" s="13">
        <f t="shared" si="19"/>
        <v>980</v>
      </c>
      <c r="CG48" s="18">
        <v>980</v>
      </c>
      <c r="CH48" s="18"/>
      <c r="CI48" s="13">
        <f t="shared" si="20"/>
        <v>0</v>
      </c>
      <c r="CJ48" s="18"/>
      <c r="CK48" s="18"/>
      <c r="CL48" s="13">
        <f t="shared" si="21"/>
        <v>2815</v>
      </c>
      <c r="CM48" s="18">
        <v>2815</v>
      </c>
      <c r="CN48" s="18"/>
      <c r="CO48" s="13">
        <f t="shared" si="22"/>
        <v>0</v>
      </c>
      <c r="CP48" s="18"/>
      <c r="CQ48" s="18"/>
      <c r="CR48" s="13">
        <f t="shared" si="23"/>
        <v>0</v>
      </c>
      <c r="CS48" s="18"/>
      <c r="CT48" s="18"/>
      <c r="CU48" s="18"/>
      <c r="CV48" s="20"/>
      <c r="CW48" s="17">
        <f t="shared" si="24"/>
        <v>10106</v>
      </c>
      <c r="CX48" s="13">
        <f t="shared" si="25"/>
        <v>10106</v>
      </c>
      <c r="CY48" s="13">
        <f t="shared" si="26"/>
        <v>0</v>
      </c>
    </row>
    <row r="49" spans="1:103" ht="31.5" x14ac:dyDescent="0.25">
      <c r="A49" s="12" t="s">
        <v>146</v>
      </c>
      <c r="B49" s="13">
        <f t="shared" si="0"/>
        <v>0</v>
      </c>
      <c r="C49" s="18">
        <v>0</v>
      </c>
      <c r="D49" s="18"/>
      <c r="E49" s="18">
        <v>0</v>
      </c>
      <c r="F49" s="13">
        <f t="shared" si="1"/>
        <v>0</v>
      </c>
      <c r="G49" s="18">
        <v>0</v>
      </c>
      <c r="H49" s="18">
        <v>0</v>
      </c>
      <c r="I49" s="13">
        <f t="shared" si="2"/>
        <v>440</v>
      </c>
      <c r="J49" s="14"/>
      <c r="K49" s="14">
        <v>440</v>
      </c>
      <c r="L49" s="13">
        <f t="shared" si="3"/>
        <v>0</v>
      </c>
      <c r="M49" s="18">
        <v>0</v>
      </c>
      <c r="N49" s="18">
        <v>0</v>
      </c>
      <c r="O49" s="13">
        <f t="shared" si="4"/>
        <v>0</v>
      </c>
      <c r="P49" s="18">
        <v>0</v>
      </c>
      <c r="Q49" s="18">
        <v>0</v>
      </c>
      <c r="R49" s="13">
        <f t="shared" si="5"/>
        <v>246</v>
      </c>
      <c r="S49" s="18">
        <v>0</v>
      </c>
      <c r="T49" s="15">
        <v>246</v>
      </c>
      <c r="U49" s="13">
        <f t="shared" si="6"/>
        <v>0</v>
      </c>
      <c r="V49" s="18">
        <v>0</v>
      </c>
      <c r="W49" s="18">
        <v>0</v>
      </c>
      <c r="X49" s="13">
        <f t="shared" si="7"/>
        <v>0</v>
      </c>
      <c r="Y49" s="18">
        <v>0</v>
      </c>
      <c r="Z49" s="18">
        <v>0</v>
      </c>
      <c r="AA49" s="14">
        <v>474</v>
      </c>
      <c r="AB49" s="14"/>
      <c r="AC49" s="14">
        <v>80</v>
      </c>
      <c r="AD49" s="13">
        <f t="shared" si="8"/>
        <v>0</v>
      </c>
      <c r="AE49" s="18">
        <v>0</v>
      </c>
      <c r="AF49" s="18">
        <v>0</v>
      </c>
      <c r="AG49" s="13">
        <f t="shared" si="9"/>
        <v>0</v>
      </c>
      <c r="AH49" s="18">
        <v>0</v>
      </c>
      <c r="AI49" s="18">
        <v>0</v>
      </c>
      <c r="AJ49" s="13">
        <f t="shared" si="10"/>
        <v>0</v>
      </c>
      <c r="AK49" s="18">
        <v>0</v>
      </c>
      <c r="AL49" s="18">
        <v>0</v>
      </c>
      <c r="AM49" s="13">
        <f t="shared" si="11"/>
        <v>0</v>
      </c>
      <c r="AN49" s="18">
        <v>0</v>
      </c>
      <c r="AO49" s="18">
        <v>0</v>
      </c>
      <c r="AP49" s="13">
        <f t="shared" si="12"/>
        <v>0</v>
      </c>
      <c r="AQ49" s="18">
        <v>0</v>
      </c>
      <c r="AR49" s="18">
        <v>0</v>
      </c>
      <c r="AS49" s="13">
        <f t="shared" si="13"/>
        <v>0</v>
      </c>
      <c r="AT49" s="18">
        <v>0</v>
      </c>
      <c r="AU49" s="18">
        <v>0</v>
      </c>
      <c r="AV49" s="13">
        <f t="shared" si="14"/>
        <v>0</v>
      </c>
      <c r="AW49" s="18">
        <v>0</v>
      </c>
      <c r="AX49" s="18">
        <v>0</v>
      </c>
      <c r="AY49" s="13">
        <f t="shared" si="15"/>
        <v>0</v>
      </c>
      <c r="AZ49" s="18">
        <v>0</v>
      </c>
      <c r="BA49" s="18">
        <v>0</v>
      </c>
      <c r="BB49" s="15">
        <f t="shared" si="27"/>
        <v>0</v>
      </c>
      <c r="BC49" s="18">
        <v>0</v>
      </c>
      <c r="BD49" s="18"/>
      <c r="BE49" s="18"/>
      <c r="BF49" s="18">
        <v>0</v>
      </c>
      <c r="BG49" s="15">
        <f t="shared" si="28"/>
        <v>0</v>
      </c>
      <c r="BH49" s="18">
        <v>0</v>
      </c>
      <c r="BI49" s="18"/>
      <c r="BJ49" s="18">
        <v>0</v>
      </c>
      <c r="BK49" s="13">
        <f t="shared" si="16"/>
        <v>0</v>
      </c>
      <c r="BL49" s="18">
        <v>0</v>
      </c>
      <c r="BM49" s="18">
        <v>0</v>
      </c>
      <c r="BN49" s="18">
        <v>0</v>
      </c>
      <c r="BO49" s="18">
        <v>0</v>
      </c>
      <c r="BP49" s="13">
        <f t="shared" si="17"/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8">
        <v>0</v>
      </c>
      <c r="BX49" s="18">
        <v>0</v>
      </c>
      <c r="BY49" s="13">
        <f t="shared" si="18"/>
        <v>0</v>
      </c>
      <c r="BZ49" s="18">
        <v>0</v>
      </c>
      <c r="CA49" s="18">
        <v>0</v>
      </c>
      <c r="CB49" s="18">
        <v>0</v>
      </c>
      <c r="CC49" s="18">
        <v>0</v>
      </c>
      <c r="CD49" s="18">
        <v>0</v>
      </c>
      <c r="CE49" s="18">
        <v>0</v>
      </c>
      <c r="CF49" s="13">
        <f t="shared" si="19"/>
        <v>0</v>
      </c>
      <c r="CG49" s="18">
        <v>0</v>
      </c>
      <c r="CH49" s="18">
        <v>0</v>
      </c>
      <c r="CI49" s="13">
        <f t="shared" si="20"/>
        <v>0</v>
      </c>
      <c r="CJ49" s="18">
        <v>0</v>
      </c>
      <c r="CK49" s="18">
        <v>0</v>
      </c>
      <c r="CL49" s="13">
        <f t="shared" si="21"/>
        <v>1177</v>
      </c>
      <c r="CM49" s="18">
        <v>0</v>
      </c>
      <c r="CN49" s="15">
        <v>1177</v>
      </c>
      <c r="CO49" s="13">
        <f t="shared" si="22"/>
        <v>0</v>
      </c>
      <c r="CP49" s="18">
        <v>0</v>
      </c>
      <c r="CQ49" s="18">
        <v>0</v>
      </c>
      <c r="CR49" s="13">
        <f t="shared" si="23"/>
        <v>2083</v>
      </c>
      <c r="CS49" s="18">
        <v>0</v>
      </c>
      <c r="CT49" s="15">
        <v>2083</v>
      </c>
      <c r="CU49" s="18">
        <v>0</v>
      </c>
      <c r="CV49" s="20"/>
      <c r="CW49" s="17">
        <f t="shared" si="24"/>
        <v>4500</v>
      </c>
      <c r="CX49" s="13">
        <f t="shared" si="25"/>
        <v>0</v>
      </c>
      <c r="CY49" s="13">
        <f t="shared" si="26"/>
        <v>4500</v>
      </c>
    </row>
    <row r="50" spans="1:103" ht="56.25" customHeight="1" x14ac:dyDescent="0.25">
      <c r="A50" s="12" t="s">
        <v>147</v>
      </c>
      <c r="B50" s="13">
        <f t="shared" si="0"/>
        <v>0</v>
      </c>
      <c r="C50" s="18">
        <v>0</v>
      </c>
      <c r="D50" s="18"/>
      <c r="E50" s="18">
        <v>0</v>
      </c>
      <c r="F50" s="13">
        <f t="shared" si="1"/>
        <v>0</v>
      </c>
      <c r="G50" s="18">
        <v>0</v>
      </c>
      <c r="H50" s="18">
        <v>0</v>
      </c>
      <c r="I50" s="13">
        <f t="shared" si="2"/>
        <v>0</v>
      </c>
      <c r="J50" s="18">
        <v>0</v>
      </c>
      <c r="K50" s="18">
        <v>0</v>
      </c>
      <c r="L50" s="13">
        <f t="shared" si="3"/>
        <v>0</v>
      </c>
      <c r="M50" s="18">
        <v>0</v>
      </c>
      <c r="N50" s="18">
        <v>0</v>
      </c>
      <c r="O50" s="13">
        <f t="shared" si="4"/>
        <v>0</v>
      </c>
      <c r="P50" s="18">
        <v>0</v>
      </c>
      <c r="Q50" s="18">
        <v>0</v>
      </c>
      <c r="R50" s="13">
        <f t="shared" si="5"/>
        <v>0</v>
      </c>
      <c r="S50" s="18">
        <v>0</v>
      </c>
      <c r="T50" s="18">
        <v>0</v>
      </c>
      <c r="U50" s="13">
        <f t="shared" si="6"/>
        <v>0</v>
      </c>
      <c r="V50" s="18">
        <v>0</v>
      </c>
      <c r="W50" s="18">
        <v>0</v>
      </c>
      <c r="X50" s="13">
        <f t="shared" si="7"/>
        <v>0</v>
      </c>
      <c r="Y50" s="18">
        <v>0</v>
      </c>
      <c r="Z50" s="18">
        <v>0</v>
      </c>
      <c r="AA50" s="18">
        <v>0</v>
      </c>
      <c r="AB50" s="18">
        <v>1227</v>
      </c>
      <c r="AC50" s="18">
        <v>0</v>
      </c>
      <c r="AD50" s="13">
        <f t="shared" si="8"/>
        <v>0</v>
      </c>
      <c r="AE50" s="18">
        <v>0</v>
      </c>
      <c r="AF50" s="18">
        <v>0</v>
      </c>
      <c r="AG50" s="13">
        <f t="shared" si="9"/>
        <v>0</v>
      </c>
      <c r="AH50" s="18">
        <v>0</v>
      </c>
      <c r="AI50" s="18">
        <v>0</v>
      </c>
      <c r="AJ50" s="13">
        <f t="shared" si="10"/>
        <v>0</v>
      </c>
      <c r="AK50" s="18">
        <v>0</v>
      </c>
      <c r="AL50" s="18">
        <v>0</v>
      </c>
      <c r="AM50" s="13">
        <f t="shared" si="11"/>
        <v>0</v>
      </c>
      <c r="AN50" s="18">
        <v>0</v>
      </c>
      <c r="AO50" s="18">
        <v>0</v>
      </c>
      <c r="AP50" s="13">
        <f t="shared" si="12"/>
        <v>0</v>
      </c>
      <c r="AQ50" s="18">
        <v>0</v>
      </c>
      <c r="AR50" s="18">
        <v>0</v>
      </c>
      <c r="AS50" s="13">
        <f t="shared" si="13"/>
        <v>0</v>
      </c>
      <c r="AT50" s="18">
        <v>0</v>
      </c>
      <c r="AU50" s="18">
        <v>0</v>
      </c>
      <c r="AV50" s="13">
        <f t="shared" si="14"/>
        <v>0</v>
      </c>
      <c r="AW50" s="18">
        <v>0</v>
      </c>
      <c r="AX50" s="18">
        <v>0</v>
      </c>
      <c r="AY50" s="13">
        <f t="shared" si="15"/>
        <v>0</v>
      </c>
      <c r="AZ50" s="18">
        <v>0</v>
      </c>
      <c r="BA50" s="18">
        <v>0</v>
      </c>
      <c r="BB50" s="15">
        <f t="shared" si="27"/>
        <v>0</v>
      </c>
      <c r="BC50" s="18">
        <v>0</v>
      </c>
      <c r="BD50" s="18"/>
      <c r="BE50" s="18"/>
      <c r="BF50" s="18">
        <v>0</v>
      </c>
      <c r="BG50" s="15">
        <f t="shared" si="28"/>
        <v>0</v>
      </c>
      <c r="BH50" s="18">
        <v>0</v>
      </c>
      <c r="BI50" s="18"/>
      <c r="BJ50" s="18">
        <v>0</v>
      </c>
      <c r="BK50" s="13">
        <f t="shared" si="16"/>
        <v>0</v>
      </c>
      <c r="BL50" s="18">
        <v>0</v>
      </c>
      <c r="BM50" s="18">
        <v>0</v>
      </c>
      <c r="BN50" s="18">
        <v>0</v>
      </c>
      <c r="BO50" s="18">
        <v>0</v>
      </c>
      <c r="BP50" s="13">
        <f t="shared" si="17"/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8">
        <v>0</v>
      </c>
      <c r="BX50" s="18">
        <v>0</v>
      </c>
      <c r="BY50" s="13">
        <f t="shared" si="18"/>
        <v>0</v>
      </c>
      <c r="BZ50" s="18">
        <v>0</v>
      </c>
      <c r="CA50" s="18">
        <v>0</v>
      </c>
      <c r="CB50" s="18">
        <v>0</v>
      </c>
      <c r="CC50" s="18">
        <v>0</v>
      </c>
      <c r="CD50" s="18">
        <v>0</v>
      </c>
      <c r="CE50" s="18">
        <v>0</v>
      </c>
      <c r="CF50" s="13">
        <f t="shared" si="19"/>
        <v>0</v>
      </c>
      <c r="CG50" s="18">
        <v>0</v>
      </c>
      <c r="CH50" s="18">
        <v>0</v>
      </c>
      <c r="CI50" s="13">
        <f t="shared" si="20"/>
        <v>0</v>
      </c>
      <c r="CJ50" s="18">
        <v>0</v>
      </c>
      <c r="CK50" s="18">
        <v>0</v>
      </c>
      <c r="CL50" s="13">
        <f t="shared" si="21"/>
        <v>0</v>
      </c>
      <c r="CM50" s="18">
        <v>0</v>
      </c>
      <c r="CN50" s="18">
        <v>0</v>
      </c>
      <c r="CO50" s="13">
        <f t="shared" si="22"/>
        <v>0</v>
      </c>
      <c r="CP50" s="18">
        <v>0</v>
      </c>
      <c r="CQ50" s="18">
        <v>0</v>
      </c>
      <c r="CR50" s="13">
        <f t="shared" si="23"/>
        <v>0</v>
      </c>
      <c r="CS50" s="18"/>
      <c r="CT50" s="18"/>
      <c r="CU50" s="18"/>
      <c r="CV50" s="20"/>
      <c r="CW50" s="17">
        <f t="shared" si="24"/>
        <v>1227</v>
      </c>
      <c r="CX50" s="13">
        <f t="shared" si="25"/>
        <v>1227</v>
      </c>
      <c r="CY50" s="13">
        <f t="shared" si="26"/>
        <v>0</v>
      </c>
    </row>
    <row r="51" spans="1:103" ht="31.5" x14ac:dyDescent="0.25">
      <c r="A51" s="12" t="s">
        <v>170</v>
      </c>
      <c r="B51" s="13">
        <f t="shared" si="0"/>
        <v>1834</v>
      </c>
      <c r="C51" s="18">
        <v>1834</v>
      </c>
      <c r="D51" s="18"/>
      <c r="E51" s="18">
        <v>0</v>
      </c>
      <c r="F51" s="13">
        <f t="shared" si="1"/>
        <v>0</v>
      </c>
      <c r="G51" s="18">
        <v>0</v>
      </c>
      <c r="H51" s="18">
        <v>0</v>
      </c>
      <c r="I51" s="13">
        <f t="shared" si="2"/>
        <v>0</v>
      </c>
      <c r="J51" s="18">
        <v>0</v>
      </c>
      <c r="K51" s="18">
        <v>0</v>
      </c>
      <c r="L51" s="13">
        <f t="shared" si="3"/>
        <v>0</v>
      </c>
      <c r="M51" s="18">
        <v>0</v>
      </c>
      <c r="N51" s="18">
        <v>0</v>
      </c>
      <c r="O51" s="13">
        <f t="shared" si="4"/>
        <v>0</v>
      </c>
      <c r="P51" s="18">
        <v>0</v>
      </c>
      <c r="Q51" s="18">
        <v>0</v>
      </c>
      <c r="R51" s="13">
        <f t="shared" si="5"/>
        <v>0</v>
      </c>
      <c r="S51" s="18">
        <v>0</v>
      </c>
      <c r="T51" s="18">
        <v>0</v>
      </c>
      <c r="U51" s="13">
        <f t="shared" si="6"/>
        <v>0</v>
      </c>
      <c r="V51" s="18">
        <v>0</v>
      </c>
      <c r="W51" s="18">
        <v>0</v>
      </c>
      <c r="X51" s="13">
        <f t="shared" si="7"/>
        <v>0</v>
      </c>
      <c r="Y51" s="18">
        <v>0</v>
      </c>
      <c r="Z51" s="18">
        <v>0</v>
      </c>
      <c r="AA51" s="18">
        <v>0</v>
      </c>
      <c r="AB51" s="18">
        <v>3849</v>
      </c>
      <c r="AC51" s="18">
        <v>0</v>
      </c>
      <c r="AD51" s="13">
        <f t="shared" si="8"/>
        <v>2263</v>
      </c>
      <c r="AE51" s="18">
        <v>2183</v>
      </c>
      <c r="AF51" s="18">
        <v>80</v>
      </c>
      <c r="AG51" s="13">
        <f t="shared" si="9"/>
        <v>36</v>
      </c>
      <c r="AH51" s="18">
        <v>36</v>
      </c>
      <c r="AI51" s="18">
        <v>0</v>
      </c>
      <c r="AJ51" s="13">
        <f t="shared" si="10"/>
        <v>0</v>
      </c>
      <c r="AK51" s="18">
        <v>0</v>
      </c>
      <c r="AL51" s="18">
        <v>0</v>
      </c>
      <c r="AM51" s="13">
        <f t="shared" si="11"/>
        <v>4666</v>
      </c>
      <c r="AN51" s="18">
        <v>4190</v>
      </c>
      <c r="AO51" s="18">
        <v>476</v>
      </c>
      <c r="AP51" s="13">
        <f t="shared" si="12"/>
        <v>0</v>
      </c>
      <c r="AQ51" s="18">
        <v>0</v>
      </c>
      <c r="AR51" s="18">
        <v>0</v>
      </c>
      <c r="AS51" s="13">
        <f t="shared" si="13"/>
        <v>1500</v>
      </c>
      <c r="AT51" s="18">
        <v>1500</v>
      </c>
      <c r="AU51" s="18"/>
      <c r="AV51" s="13">
        <f t="shared" si="14"/>
        <v>0</v>
      </c>
      <c r="AW51" s="18"/>
      <c r="AX51" s="18"/>
      <c r="AY51" s="13">
        <f t="shared" si="15"/>
        <v>0</v>
      </c>
      <c r="AZ51" s="18"/>
      <c r="BA51" s="18"/>
      <c r="BB51" s="15">
        <f t="shared" si="27"/>
        <v>0</v>
      </c>
      <c r="BC51" s="18"/>
      <c r="BD51" s="18"/>
      <c r="BE51" s="18"/>
      <c r="BF51" s="18"/>
      <c r="BG51" s="15">
        <f t="shared" si="28"/>
        <v>3296</v>
      </c>
      <c r="BH51" s="18">
        <v>3260</v>
      </c>
      <c r="BI51" s="18">
        <v>265</v>
      </c>
      <c r="BJ51" s="18">
        <v>36</v>
      </c>
      <c r="BK51" s="13">
        <f t="shared" si="16"/>
        <v>3750</v>
      </c>
      <c r="BL51" s="18">
        <v>3750</v>
      </c>
      <c r="BM51" s="18">
        <v>0</v>
      </c>
      <c r="BN51" s="18">
        <v>0</v>
      </c>
      <c r="BO51" s="18">
        <v>0</v>
      </c>
      <c r="BP51" s="13">
        <f t="shared" si="17"/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8">
        <v>0</v>
      </c>
      <c r="BX51" s="18">
        <v>0</v>
      </c>
      <c r="BY51" s="13">
        <f t="shared" si="18"/>
        <v>6124</v>
      </c>
      <c r="BZ51" s="18">
        <v>4045</v>
      </c>
      <c r="CA51" s="18">
        <v>187</v>
      </c>
      <c r="CB51" s="18">
        <v>1892</v>
      </c>
      <c r="CC51" s="18">
        <v>0</v>
      </c>
      <c r="CD51" s="18"/>
      <c r="CE51" s="18"/>
      <c r="CF51" s="13">
        <f t="shared" si="19"/>
        <v>0</v>
      </c>
      <c r="CG51" s="18"/>
      <c r="CH51" s="18"/>
      <c r="CI51" s="13">
        <f t="shared" si="20"/>
        <v>0</v>
      </c>
      <c r="CJ51" s="18"/>
      <c r="CK51" s="18"/>
      <c r="CL51" s="13">
        <f t="shared" si="21"/>
        <v>2780</v>
      </c>
      <c r="CM51" s="18">
        <v>2780</v>
      </c>
      <c r="CN51" s="18"/>
      <c r="CO51" s="13">
        <f t="shared" si="22"/>
        <v>0</v>
      </c>
      <c r="CP51" s="18"/>
      <c r="CQ51" s="18"/>
      <c r="CR51" s="13">
        <f t="shared" si="23"/>
        <v>0</v>
      </c>
      <c r="CS51" s="18"/>
      <c r="CT51" s="18"/>
      <c r="CU51" s="18"/>
      <c r="CV51" s="18">
        <v>1000</v>
      </c>
      <c r="CW51" s="17">
        <f>CU51+B51+F51+I51+L51+O51+R51+U51+X51+AA51+AB51+AC51+AD51+AG51+AJ51+AM51+AP51+AS51+AV51+AY51+BB51+BG51+BK51+BP51+BY51+CF51+CI51+CL51+CO51+CR51+CE51+CV51</f>
        <v>31098</v>
      </c>
      <c r="CX51" s="13">
        <f>CU51+C51+G51+J51+M51+P51+S51+V51+Y51+AB51+AE51+AH51+AK51+AN51+AQ51+AT51+AW51+AZ51+BC51+BH51+BL51+BW51+BZ51+CG51+CJ51+CM51+CP51+CS51+CE51+BU51+BS51+BN51+BQ51+CC51+CB51+CD51+CV51</f>
        <v>30319</v>
      </c>
      <c r="CY51" s="13">
        <f t="shared" si="26"/>
        <v>779</v>
      </c>
    </row>
    <row r="52" spans="1:103" ht="47.25" x14ac:dyDescent="0.25">
      <c r="A52" s="12" t="s">
        <v>148</v>
      </c>
      <c r="B52" s="13">
        <f t="shared" si="0"/>
        <v>0</v>
      </c>
      <c r="C52" s="18"/>
      <c r="D52" s="18"/>
      <c r="E52" s="18"/>
      <c r="F52" s="13">
        <f t="shared" si="1"/>
        <v>0</v>
      </c>
      <c r="G52" s="18"/>
      <c r="H52" s="18"/>
      <c r="I52" s="13">
        <f t="shared" si="2"/>
        <v>0</v>
      </c>
      <c r="J52" s="18"/>
      <c r="K52" s="18"/>
      <c r="L52" s="13">
        <f t="shared" si="3"/>
        <v>0</v>
      </c>
      <c r="M52" s="18"/>
      <c r="N52" s="18"/>
      <c r="O52" s="13">
        <f t="shared" si="4"/>
        <v>0</v>
      </c>
      <c r="P52" s="18"/>
      <c r="Q52" s="18"/>
      <c r="R52" s="13">
        <f t="shared" si="5"/>
        <v>0</v>
      </c>
      <c r="S52" s="18"/>
      <c r="T52" s="18"/>
      <c r="U52" s="13">
        <f t="shared" si="6"/>
        <v>0</v>
      </c>
      <c r="V52" s="18"/>
      <c r="W52" s="18"/>
      <c r="X52" s="13">
        <f t="shared" si="7"/>
        <v>0</v>
      </c>
      <c r="Y52" s="18"/>
      <c r="Z52" s="18"/>
      <c r="AA52" s="18"/>
      <c r="AB52" s="18">
        <v>840</v>
      </c>
      <c r="AC52" s="18"/>
      <c r="AD52" s="13">
        <f t="shared" si="8"/>
        <v>0</v>
      </c>
      <c r="AE52" s="18"/>
      <c r="AF52" s="18"/>
      <c r="AG52" s="13">
        <f t="shared" si="9"/>
        <v>0</v>
      </c>
      <c r="AH52" s="18"/>
      <c r="AI52" s="18"/>
      <c r="AJ52" s="13">
        <f t="shared" si="10"/>
        <v>0</v>
      </c>
      <c r="AK52" s="18"/>
      <c r="AL52" s="18"/>
      <c r="AM52" s="13">
        <f t="shared" si="11"/>
        <v>0</v>
      </c>
      <c r="AN52" s="18"/>
      <c r="AO52" s="18"/>
      <c r="AP52" s="13">
        <f t="shared" si="12"/>
        <v>0</v>
      </c>
      <c r="AQ52" s="18"/>
      <c r="AR52" s="18"/>
      <c r="AS52" s="13">
        <f t="shared" si="13"/>
        <v>0</v>
      </c>
      <c r="AT52" s="18"/>
      <c r="AU52" s="18"/>
      <c r="AV52" s="13">
        <f t="shared" si="14"/>
        <v>860</v>
      </c>
      <c r="AW52" s="18">
        <v>860</v>
      </c>
      <c r="AX52" s="18">
        <v>0</v>
      </c>
      <c r="AY52" s="13">
        <f t="shared" si="15"/>
        <v>0</v>
      </c>
      <c r="AZ52" s="18"/>
      <c r="BA52" s="18"/>
      <c r="BB52" s="15">
        <f t="shared" si="27"/>
        <v>0</v>
      </c>
      <c r="BC52" s="18"/>
      <c r="BD52" s="18"/>
      <c r="BE52" s="18"/>
      <c r="BF52" s="18"/>
      <c r="BG52" s="15">
        <f t="shared" si="28"/>
        <v>0</v>
      </c>
      <c r="BH52" s="18"/>
      <c r="BI52" s="18"/>
      <c r="BJ52" s="18"/>
      <c r="BK52" s="13">
        <f t="shared" si="16"/>
        <v>4280</v>
      </c>
      <c r="BL52" s="18">
        <v>3920</v>
      </c>
      <c r="BM52" s="18">
        <v>0</v>
      </c>
      <c r="BN52" s="18">
        <v>360</v>
      </c>
      <c r="BO52" s="18">
        <v>0</v>
      </c>
      <c r="BP52" s="13">
        <f t="shared" si="17"/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8">
        <v>0</v>
      </c>
      <c r="BX52" s="18">
        <v>0</v>
      </c>
      <c r="BY52" s="13">
        <f t="shared" si="18"/>
        <v>2700</v>
      </c>
      <c r="BZ52" s="18">
        <v>2640</v>
      </c>
      <c r="CA52" s="18">
        <v>0</v>
      </c>
      <c r="CB52" s="18">
        <v>60</v>
      </c>
      <c r="CC52" s="18">
        <v>0</v>
      </c>
      <c r="CD52" s="18">
        <v>0</v>
      </c>
      <c r="CE52" s="18">
        <v>0</v>
      </c>
      <c r="CF52" s="13">
        <f t="shared" si="19"/>
        <v>0</v>
      </c>
      <c r="CG52" s="18">
        <v>0</v>
      </c>
      <c r="CH52" s="18">
        <v>0</v>
      </c>
      <c r="CI52" s="13">
        <f t="shared" si="20"/>
        <v>0</v>
      </c>
      <c r="CJ52" s="18">
        <v>0</v>
      </c>
      <c r="CK52" s="18">
        <v>0</v>
      </c>
      <c r="CL52" s="13">
        <f t="shared" si="21"/>
        <v>0</v>
      </c>
      <c r="CM52" s="18">
        <v>0</v>
      </c>
      <c r="CN52" s="18">
        <v>0</v>
      </c>
      <c r="CO52" s="13">
        <f t="shared" si="22"/>
        <v>0</v>
      </c>
      <c r="CP52" s="18">
        <v>0</v>
      </c>
      <c r="CQ52" s="18">
        <v>0</v>
      </c>
      <c r="CR52" s="13">
        <f t="shared" si="23"/>
        <v>0</v>
      </c>
      <c r="CS52" s="18">
        <v>0</v>
      </c>
      <c r="CT52" s="18">
        <v>0</v>
      </c>
      <c r="CU52" s="18">
        <v>0</v>
      </c>
      <c r="CV52" s="20"/>
      <c r="CW52" s="17">
        <f t="shared" si="24"/>
        <v>8680</v>
      </c>
      <c r="CX52" s="13">
        <f t="shared" si="25"/>
        <v>8680</v>
      </c>
      <c r="CY52" s="13">
        <f t="shared" si="26"/>
        <v>0</v>
      </c>
    </row>
    <row r="53" spans="1:103" ht="31.5" x14ac:dyDescent="0.25">
      <c r="A53" s="12" t="s">
        <v>149</v>
      </c>
      <c r="B53" s="13">
        <f t="shared" si="0"/>
        <v>0</v>
      </c>
      <c r="C53" s="18">
        <v>0</v>
      </c>
      <c r="D53" s="18"/>
      <c r="E53" s="18">
        <v>0</v>
      </c>
      <c r="F53" s="13">
        <f t="shared" si="1"/>
        <v>0</v>
      </c>
      <c r="G53" s="18">
        <v>0</v>
      </c>
      <c r="H53" s="18">
        <v>0</v>
      </c>
      <c r="I53" s="13">
        <f t="shared" si="2"/>
        <v>1239</v>
      </c>
      <c r="J53" s="18">
        <v>1234</v>
      </c>
      <c r="K53" s="18">
        <v>5</v>
      </c>
      <c r="L53" s="13">
        <f t="shared" si="3"/>
        <v>0</v>
      </c>
      <c r="M53" s="18">
        <v>0</v>
      </c>
      <c r="N53" s="18">
        <v>0</v>
      </c>
      <c r="O53" s="13">
        <f t="shared" si="4"/>
        <v>0</v>
      </c>
      <c r="P53" s="18">
        <v>0</v>
      </c>
      <c r="Q53" s="18">
        <v>0</v>
      </c>
      <c r="R53" s="13">
        <f t="shared" si="5"/>
        <v>0</v>
      </c>
      <c r="S53" s="18">
        <v>0</v>
      </c>
      <c r="T53" s="18">
        <v>0</v>
      </c>
      <c r="U53" s="13">
        <f t="shared" si="6"/>
        <v>0</v>
      </c>
      <c r="V53" s="18">
        <v>0</v>
      </c>
      <c r="W53" s="18">
        <v>0</v>
      </c>
      <c r="X53" s="13">
        <f t="shared" si="7"/>
        <v>0</v>
      </c>
      <c r="Y53" s="18">
        <v>0</v>
      </c>
      <c r="Z53" s="18">
        <v>0</v>
      </c>
      <c r="AA53" s="18">
        <v>0</v>
      </c>
      <c r="AB53" s="18">
        <v>2490</v>
      </c>
      <c r="AC53" s="18">
        <v>0</v>
      </c>
      <c r="AD53" s="13">
        <f t="shared" si="8"/>
        <v>0</v>
      </c>
      <c r="AE53" s="18">
        <v>0</v>
      </c>
      <c r="AF53" s="18">
        <v>0</v>
      </c>
      <c r="AG53" s="13">
        <f t="shared" si="9"/>
        <v>0</v>
      </c>
      <c r="AH53" s="18">
        <v>0</v>
      </c>
      <c r="AI53" s="18">
        <v>0</v>
      </c>
      <c r="AJ53" s="13">
        <f t="shared" si="10"/>
        <v>0</v>
      </c>
      <c r="AK53" s="18">
        <v>0</v>
      </c>
      <c r="AL53" s="18">
        <v>0</v>
      </c>
      <c r="AM53" s="13">
        <f t="shared" si="11"/>
        <v>0</v>
      </c>
      <c r="AN53" s="18">
        <v>0</v>
      </c>
      <c r="AO53" s="18">
        <v>0</v>
      </c>
      <c r="AP53" s="13">
        <f t="shared" si="12"/>
        <v>0</v>
      </c>
      <c r="AQ53" s="18">
        <v>0</v>
      </c>
      <c r="AR53" s="18">
        <v>0</v>
      </c>
      <c r="AS53" s="13">
        <f t="shared" si="13"/>
        <v>0</v>
      </c>
      <c r="AT53" s="18">
        <v>0</v>
      </c>
      <c r="AU53" s="18">
        <v>0</v>
      </c>
      <c r="AV53" s="13">
        <f t="shared" si="14"/>
        <v>0</v>
      </c>
      <c r="AW53" s="18">
        <v>0</v>
      </c>
      <c r="AX53" s="18">
        <v>0</v>
      </c>
      <c r="AY53" s="13">
        <f t="shared" si="15"/>
        <v>0</v>
      </c>
      <c r="AZ53" s="18">
        <v>0</v>
      </c>
      <c r="BA53" s="18">
        <v>0</v>
      </c>
      <c r="BB53" s="15">
        <f t="shared" si="27"/>
        <v>0</v>
      </c>
      <c r="BC53" s="18">
        <v>0</v>
      </c>
      <c r="BD53" s="18"/>
      <c r="BE53" s="18"/>
      <c r="BF53" s="18">
        <v>0</v>
      </c>
      <c r="BG53" s="15">
        <f t="shared" si="28"/>
        <v>0</v>
      </c>
      <c r="BH53" s="18">
        <v>0</v>
      </c>
      <c r="BI53" s="18"/>
      <c r="BJ53" s="18">
        <v>0</v>
      </c>
      <c r="BK53" s="13">
        <f t="shared" si="16"/>
        <v>0</v>
      </c>
      <c r="BL53" s="18">
        <v>0</v>
      </c>
      <c r="BM53" s="18">
        <v>0</v>
      </c>
      <c r="BN53" s="18">
        <v>0</v>
      </c>
      <c r="BO53" s="18">
        <v>0</v>
      </c>
      <c r="BP53" s="13">
        <f t="shared" si="17"/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8">
        <v>0</v>
      </c>
      <c r="BX53" s="18">
        <v>0</v>
      </c>
      <c r="BY53" s="13">
        <f t="shared" si="18"/>
        <v>0</v>
      </c>
      <c r="BZ53" s="18">
        <v>0</v>
      </c>
      <c r="CA53" s="18">
        <v>0</v>
      </c>
      <c r="CB53" s="18">
        <v>0</v>
      </c>
      <c r="CC53" s="18">
        <v>0</v>
      </c>
      <c r="CD53" s="18">
        <v>0</v>
      </c>
      <c r="CE53" s="18">
        <v>0</v>
      </c>
      <c r="CF53" s="13">
        <f t="shared" si="19"/>
        <v>0</v>
      </c>
      <c r="CG53" s="18">
        <v>0</v>
      </c>
      <c r="CH53" s="18">
        <v>0</v>
      </c>
      <c r="CI53" s="13">
        <f t="shared" si="20"/>
        <v>0</v>
      </c>
      <c r="CJ53" s="18">
        <v>0</v>
      </c>
      <c r="CK53" s="18">
        <v>0</v>
      </c>
      <c r="CL53" s="13">
        <f t="shared" si="21"/>
        <v>0</v>
      </c>
      <c r="CM53" s="18">
        <v>0</v>
      </c>
      <c r="CN53" s="18">
        <v>0</v>
      </c>
      <c r="CO53" s="13">
        <f t="shared" si="22"/>
        <v>0</v>
      </c>
      <c r="CP53" s="18">
        <v>0</v>
      </c>
      <c r="CQ53" s="18">
        <v>0</v>
      </c>
      <c r="CR53" s="13">
        <f t="shared" si="23"/>
        <v>0</v>
      </c>
      <c r="CS53" s="18">
        <v>0</v>
      </c>
      <c r="CT53" s="18">
        <v>0</v>
      </c>
      <c r="CU53" s="18"/>
      <c r="CV53" s="20"/>
      <c r="CW53" s="17">
        <f t="shared" si="24"/>
        <v>3729</v>
      </c>
      <c r="CX53" s="13">
        <f t="shared" si="25"/>
        <v>3724</v>
      </c>
      <c r="CY53" s="13">
        <f t="shared" si="26"/>
        <v>5</v>
      </c>
    </row>
    <row r="54" spans="1:103" ht="47.25" x14ac:dyDescent="0.25">
      <c r="A54" s="12" t="s">
        <v>150</v>
      </c>
      <c r="B54" s="13">
        <f t="shared" si="0"/>
        <v>0</v>
      </c>
      <c r="C54" s="18">
        <v>0</v>
      </c>
      <c r="D54" s="18"/>
      <c r="E54" s="18">
        <v>0</v>
      </c>
      <c r="F54" s="13">
        <f t="shared" si="1"/>
        <v>0</v>
      </c>
      <c r="G54" s="18">
        <v>0</v>
      </c>
      <c r="H54" s="18">
        <v>0</v>
      </c>
      <c r="I54" s="13">
        <f t="shared" si="2"/>
        <v>0</v>
      </c>
      <c r="J54" s="18">
        <v>0</v>
      </c>
      <c r="K54" s="18">
        <v>0</v>
      </c>
      <c r="L54" s="13">
        <f t="shared" si="3"/>
        <v>0</v>
      </c>
      <c r="M54" s="18">
        <v>0</v>
      </c>
      <c r="N54" s="18">
        <v>0</v>
      </c>
      <c r="O54" s="13">
        <f t="shared" si="4"/>
        <v>0</v>
      </c>
      <c r="P54" s="18">
        <v>0</v>
      </c>
      <c r="Q54" s="18">
        <v>0</v>
      </c>
      <c r="R54" s="13">
        <f t="shared" si="5"/>
        <v>0</v>
      </c>
      <c r="S54" s="18">
        <v>0</v>
      </c>
      <c r="T54" s="18">
        <v>0</v>
      </c>
      <c r="U54" s="13">
        <f t="shared" si="6"/>
        <v>0</v>
      </c>
      <c r="V54" s="18">
        <v>0</v>
      </c>
      <c r="W54" s="18">
        <v>0</v>
      </c>
      <c r="X54" s="13">
        <f t="shared" si="7"/>
        <v>0</v>
      </c>
      <c r="Y54" s="18">
        <v>0</v>
      </c>
      <c r="Z54" s="18">
        <v>0</v>
      </c>
      <c r="AA54" s="18">
        <v>0</v>
      </c>
      <c r="AB54" s="18">
        <v>2029</v>
      </c>
      <c r="AC54" s="18">
        <v>0</v>
      </c>
      <c r="AD54" s="13">
        <f t="shared" si="8"/>
        <v>1656</v>
      </c>
      <c r="AE54" s="18">
        <v>1656</v>
      </c>
      <c r="AF54" s="18">
        <v>0</v>
      </c>
      <c r="AG54" s="13">
        <f t="shared" si="9"/>
        <v>124</v>
      </c>
      <c r="AH54" s="18">
        <v>124</v>
      </c>
      <c r="AI54" s="18">
        <v>0</v>
      </c>
      <c r="AJ54" s="13">
        <f t="shared" si="10"/>
        <v>0</v>
      </c>
      <c r="AK54" s="18">
        <v>0</v>
      </c>
      <c r="AL54" s="18">
        <v>0</v>
      </c>
      <c r="AM54" s="13">
        <f t="shared" si="11"/>
        <v>1281</v>
      </c>
      <c r="AN54" s="18">
        <v>1281</v>
      </c>
      <c r="AO54" s="18">
        <v>0</v>
      </c>
      <c r="AP54" s="13">
        <f t="shared" si="12"/>
        <v>0</v>
      </c>
      <c r="AQ54" s="18">
        <v>0</v>
      </c>
      <c r="AR54" s="18">
        <v>0</v>
      </c>
      <c r="AS54" s="13">
        <f t="shared" si="13"/>
        <v>0</v>
      </c>
      <c r="AT54" s="18">
        <v>0</v>
      </c>
      <c r="AU54" s="18">
        <v>0</v>
      </c>
      <c r="AV54" s="13">
        <f t="shared" si="14"/>
        <v>0</v>
      </c>
      <c r="AW54" s="18">
        <v>0</v>
      </c>
      <c r="AX54" s="18">
        <v>0</v>
      </c>
      <c r="AY54" s="13">
        <f t="shared" si="15"/>
        <v>0</v>
      </c>
      <c r="AZ54" s="18">
        <v>0</v>
      </c>
      <c r="BA54" s="18">
        <v>0</v>
      </c>
      <c r="BB54" s="15">
        <f t="shared" si="27"/>
        <v>0</v>
      </c>
      <c r="BC54" s="18">
        <v>0</v>
      </c>
      <c r="BD54" s="18"/>
      <c r="BE54" s="18"/>
      <c r="BF54" s="18">
        <v>0</v>
      </c>
      <c r="BG54" s="15">
        <f t="shared" si="28"/>
        <v>0</v>
      </c>
      <c r="BH54" s="18">
        <v>0</v>
      </c>
      <c r="BI54" s="18"/>
      <c r="BJ54" s="18">
        <v>0</v>
      </c>
      <c r="BK54" s="13">
        <f t="shared" si="16"/>
        <v>4430</v>
      </c>
      <c r="BL54" s="18">
        <v>4430</v>
      </c>
      <c r="BM54" s="18">
        <v>0</v>
      </c>
      <c r="BN54" s="18">
        <v>0</v>
      </c>
      <c r="BO54" s="18">
        <v>0</v>
      </c>
      <c r="BP54" s="13">
        <f t="shared" si="17"/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8">
        <v>0</v>
      </c>
      <c r="BX54" s="18">
        <v>0</v>
      </c>
      <c r="BY54" s="13">
        <f t="shared" si="18"/>
        <v>0</v>
      </c>
      <c r="BZ54" s="18">
        <v>0</v>
      </c>
      <c r="CA54" s="18">
        <v>0</v>
      </c>
      <c r="CB54" s="18">
        <v>0</v>
      </c>
      <c r="CC54" s="18">
        <v>0</v>
      </c>
      <c r="CD54" s="18">
        <v>0</v>
      </c>
      <c r="CE54" s="18">
        <v>0</v>
      </c>
      <c r="CF54" s="13">
        <f t="shared" si="19"/>
        <v>3203</v>
      </c>
      <c r="CG54" s="18">
        <v>3174</v>
      </c>
      <c r="CH54" s="18">
        <v>29</v>
      </c>
      <c r="CI54" s="13">
        <f t="shared" si="20"/>
        <v>4970</v>
      </c>
      <c r="CJ54" s="18">
        <f>4700+170</f>
        <v>4870</v>
      </c>
      <c r="CK54" s="18">
        <v>100</v>
      </c>
      <c r="CL54" s="13">
        <f t="shared" si="21"/>
        <v>2048</v>
      </c>
      <c r="CM54" s="18">
        <v>2048</v>
      </c>
      <c r="CN54" s="18">
        <v>0</v>
      </c>
      <c r="CO54" s="13">
        <f t="shared" si="22"/>
        <v>0</v>
      </c>
      <c r="CP54" s="18">
        <v>0</v>
      </c>
      <c r="CQ54" s="18">
        <v>0</v>
      </c>
      <c r="CR54" s="13">
        <f t="shared" si="23"/>
        <v>0</v>
      </c>
      <c r="CS54" s="18">
        <v>0</v>
      </c>
      <c r="CT54" s="18">
        <v>0</v>
      </c>
      <c r="CU54" s="18">
        <v>0</v>
      </c>
      <c r="CV54" s="20"/>
      <c r="CW54" s="17">
        <f t="shared" si="24"/>
        <v>19741</v>
      </c>
      <c r="CX54" s="13">
        <f t="shared" si="25"/>
        <v>19612</v>
      </c>
      <c r="CY54" s="13">
        <f t="shared" si="26"/>
        <v>129</v>
      </c>
    </row>
    <row r="55" spans="1:103" ht="31.5" x14ac:dyDescent="0.25">
      <c r="A55" s="12" t="s">
        <v>151</v>
      </c>
      <c r="B55" s="13">
        <f t="shared" si="0"/>
        <v>4470</v>
      </c>
      <c r="C55" s="22">
        <v>4464</v>
      </c>
      <c r="D55" s="23"/>
      <c r="E55" s="18">
        <v>6</v>
      </c>
      <c r="F55" s="13">
        <f t="shared" si="1"/>
        <v>0</v>
      </c>
      <c r="G55" s="18"/>
      <c r="H55" s="18"/>
      <c r="I55" s="13">
        <f t="shared" si="2"/>
        <v>0</v>
      </c>
      <c r="J55" s="18"/>
      <c r="K55" s="18"/>
      <c r="L55" s="13">
        <f t="shared" si="3"/>
        <v>1540</v>
      </c>
      <c r="M55" s="18">
        <v>1532</v>
      </c>
      <c r="N55" s="18">
        <v>8</v>
      </c>
      <c r="O55" s="13">
        <f t="shared" si="4"/>
        <v>0</v>
      </c>
      <c r="P55" s="18">
        <v>0</v>
      </c>
      <c r="Q55" s="18">
        <v>0</v>
      </c>
      <c r="R55" s="13">
        <f t="shared" si="5"/>
        <v>0</v>
      </c>
      <c r="S55" s="18">
        <v>0</v>
      </c>
      <c r="T55" s="18">
        <v>0</v>
      </c>
      <c r="U55" s="13">
        <f t="shared" si="6"/>
        <v>0</v>
      </c>
      <c r="V55" s="18">
        <v>0</v>
      </c>
      <c r="W55" s="18">
        <v>0</v>
      </c>
      <c r="X55" s="13">
        <f t="shared" si="7"/>
        <v>0</v>
      </c>
      <c r="Y55" s="18">
        <v>0</v>
      </c>
      <c r="Z55" s="18">
        <v>0</v>
      </c>
      <c r="AA55" s="18">
        <v>0</v>
      </c>
      <c r="AB55" s="18">
        <v>1204</v>
      </c>
      <c r="AC55" s="18">
        <v>2354</v>
      </c>
      <c r="AD55" s="13">
        <f t="shared" si="8"/>
        <v>0</v>
      </c>
      <c r="AE55" s="18">
        <v>0</v>
      </c>
      <c r="AF55" s="18">
        <v>0</v>
      </c>
      <c r="AG55" s="13">
        <f t="shared" si="9"/>
        <v>0</v>
      </c>
      <c r="AH55" s="18">
        <v>0</v>
      </c>
      <c r="AI55" s="18">
        <v>0</v>
      </c>
      <c r="AJ55" s="13">
        <f t="shared" si="10"/>
        <v>5702</v>
      </c>
      <c r="AK55" s="18">
        <f>5632-10</f>
        <v>5622</v>
      </c>
      <c r="AL55" s="18">
        <v>80</v>
      </c>
      <c r="AM55" s="13">
        <f t="shared" si="11"/>
        <v>0</v>
      </c>
      <c r="AN55" s="18">
        <v>0</v>
      </c>
      <c r="AO55" s="18">
        <v>0</v>
      </c>
      <c r="AP55" s="13">
        <f t="shared" si="12"/>
        <v>0</v>
      </c>
      <c r="AQ55" s="18">
        <v>0</v>
      </c>
      <c r="AR55" s="18">
        <v>0</v>
      </c>
      <c r="AS55" s="13">
        <f t="shared" si="13"/>
        <v>0</v>
      </c>
      <c r="AT55" s="18">
        <v>0</v>
      </c>
      <c r="AU55" s="18">
        <v>0</v>
      </c>
      <c r="AV55" s="13">
        <f t="shared" si="14"/>
        <v>0</v>
      </c>
      <c r="AW55" s="18">
        <v>0</v>
      </c>
      <c r="AX55" s="18">
        <v>0</v>
      </c>
      <c r="AY55" s="13">
        <f t="shared" si="15"/>
        <v>1007</v>
      </c>
      <c r="AZ55" s="18">
        <v>1007</v>
      </c>
      <c r="BA55" s="18"/>
      <c r="BB55" s="15">
        <f t="shared" si="27"/>
        <v>845</v>
      </c>
      <c r="BC55" s="18">
        <v>845</v>
      </c>
      <c r="BD55" s="18">
        <v>570</v>
      </c>
      <c r="BE55" s="18"/>
      <c r="BF55" s="18"/>
      <c r="BG55" s="15">
        <f t="shared" si="28"/>
        <v>20</v>
      </c>
      <c r="BH55" s="18">
        <v>20</v>
      </c>
      <c r="BI55" s="18"/>
      <c r="BJ55" s="18"/>
      <c r="BK55" s="13">
        <f>BL55+BM55+BN55+BO55</f>
        <v>649</v>
      </c>
      <c r="BL55" s="18">
        <v>222</v>
      </c>
      <c r="BM55" s="18">
        <v>0</v>
      </c>
      <c r="BN55" s="18">
        <v>427</v>
      </c>
      <c r="BO55" s="18">
        <v>0</v>
      </c>
      <c r="BP55" s="13">
        <f t="shared" si="17"/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8">
        <v>0</v>
      </c>
      <c r="BX55" s="18">
        <v>0</v>
      </c>
      <c r="BY55" s="13">
        <f t="shared" si="18"/>
        <v>9458</v>
      </c>
      <c r="BZ55" s="18">
        <f>1642-10</f>
        <v>1632</v>
      </c>
      <c r="CA55" s="18">
        <v>0</v>
      </c>
      <c r="CB55" s="18">
        <v>64</v>
      </c>
      <c r="CC55" s="18">
        <v>2550</v>
      </c>
      <c r="CD55" s="18">
        <v>5212</v>
      </c>
      <c r="CE55" s="18">
        <v>0</v>
      </c>
      <c r="CF55" s="13">
        <f t="shared" si="19"/>
        <v>0</v>
      </c>
      <c r="CG55" s="18">
        <v>0</v>
      </c>
      <c r="CH55" s="18">
        <v>0</v>
      </c>
      <c r="CI55" s="13">
        <f t="shared" si="20"/>
        <v>0</v>
      </c>
      <c r="CJ55" s="18">
        <v>0</v>
      </c>
      <c r="CK55" s="18">
        <v>0</v>
      </c>
      <c r="CL55" s="13">
        <f t="shared" si="21"/>
        <v>943</v>
      </c>
      <c r="CM55" s="18">
        <v>943</v>
      </c>
      <c r="CN55" s="18">
        <v>0</v>
      </c>
      <c r="CO55" s="13">
        <f t="shared" si="22"/>
        <v>0</v>
      </c>
      <c r="CP55" s="18">
        <v>0</v>
      </c>
      <c r="CQ55" s="18">
        <v>0</v>
      </c>
      <c r="CR55" s="13">
        <f t="shared" si="23"/>
        <v>0</v>
      </c>
      <c r="CS55" s="18">
        <v>0</v>
      </c>
      <c r="CT55" s="18">
        <v>0</v>
      </c>
      <c r="CU55" s="18">
        <v>0</v>
      </c>
      <c r="CV55" s="20"/>
      <c r="CW55" s="17">
        <f t="shared" si="24"/>
        <v>28192</v>
      </c>
      <c r="CX55" s="13">
        <f t="shared" si="25"/>
        <v>25744</v>
      </c>
      <c r="CY55" s="13">
        <f t="shared" si="26"/>
        <v>2448</v>
      </c>
    </row>
    <row r="56" spans="1:103" ht="31.5" x14ac:dyDescent="0.25">
      <c r="A56" s="12" t="s">
        <v>152</v>
      </c>
      <c r="B56" s="13">
        <f t="shared" si="0"/>
        <v>0</v>
      </c>
      <c r="C56" s="18"/>
      <c r="D56" s="18"/>
      <c r="E56" s="18"/>
      <c r="F56" s="13">
        <f t="shared" si="1"/>
        <v>0</v>
      </c>
      <c r="G56" s="18"/>
      <c r="H56" s="18"/>
      <c r="I56" s="13">
        <f t="shared" si="2"/>
        <v>0</v>
      </c>
      <c r="J56" s="18"/>
      <c r="K56" s="18"/>
      <c r="L56" s="13">
        <f t="shared" si="3"/>
        <v>0</v>
      </c>
      <c r="M56" s="18"/>
      <c r="N56" s="18"/>
      <c r="O56" s="13">
        <f t="shared" si="4"/>
        <v>2540</v>
      </c>
      <c r="P56" s="18">
        <v>2482</v>
      </c>
      <c r="Q56" s="18">
        <v>58</v>
      </c>
      <c r="R56" s="13">
        <f t="shared" si="5"/>
        <v>0</v>
      </c>
      <c r="S56" s="18"/>
      <c r="T56" s="18"/>
      <c r="U56" s="13">
        <f t="shared" si="6"/>
        <v>0</v>
      </c>
      <c r="V56" s="18"/>
      <c r="W56" s="18"/>
      <c r="X56" s="13">
        <f t="shared" si="7"/>
        <v>0</v>
      </c>
      <c r="Y56" s="18"/>
      <c r="Z56" s="18"/>
      <c r="AA56" s="18"/>
      <c r="AB56" s="18">
        <v>1906</v>
      </c>
      <c r="AC56" s="18">
        <v>0</v>
      </c>
      <c r="AD56" s="13">
        <f t="shared" si="8"/>
        <v>1706</v>
      </c>
      <c r="AE56" s="18">
        <v>1676</v>
      </c>
      <c r="AF56" s="18">
        <v>30</v>
      </c>
      <c r="AG56" s="13">
        <f t="shared" si="9"/>
        <v>2106</v>
      </c>
      <c r="AH56" s="18">
        <v>2106</v>
      </c>
      <c r="AI56" s="18"/>
      <c r="AJ56" s="13">
        <f t="shared" si="10"/>
        <v>0</v>
      </c>
      <c r="AK56" s="18"/>
      <c r="AL56" s="18"/>
      <c r="AM56" s="13">
        <f t="shared" si="11"/>
        <v>0</v>
      </c>
      <c r="AN56" s="18"/>
      <c r="AO56" s="18"/>
      <c r="AP56" s="13">
        <f t="shared" si="12"/>
        <v>0</v>
      </c>
      <c r="AQ56" s="18"/>
      <c r="AR56" s="18"/>
      <c r="AS56" s="13">
        <f t="shared" si="13"/>
        <v>0</v>
      </c>
      <c r="AT56" s="18"/>
      <c r="AU56" s="18"/>
      <c r="AV56" s="13">
        <f t="shared" si="14"/>
        <v>0</v>
      </c>
      <c r="AW56" s="18"/>
      <c r="AX56" s="18"/>
      <c r="AY56" s="13">
        <f t="shared" si="15"/>
        <v>0</v>
      </c>
      <c r="AZ56" s="18"/>
      <c r="BA56" s="18"/>
      <c r="BB56" s="15">
        <f t="shared" si="27"/>
        <v>0</v>
      </c>
      <c r="BC56" s="18"/>
      <c r="BD56" s="18"/>
      <c r="BE56" s="18"/>
      <c r="BF56" s="18"/>
      <c r="BG56" s="15">
        <f t="shared" si="28"/>
        <v>0</v>
      </c>
      <c r="BH56" s="18"/>
      <c r="BI56" s="18"/>
      <c r="BJ56" s="18"/>
      <c r="BK56" s="13">
        <f t="shared" si="16"/>
        <v>0</v>
      </c>
      <c r="BL56" s="18"/>
      <c r="BM56" s="18"/>
      <c r="BN56" s="18"/>
      <c r="BO56" s="18"/>
      <c r="BP56" s="13">
        <f t="shared" si="17"/>
        <v>0</v>
      </c>
      <c r="BQ56" s="19"/>
      <c r="BR56" s="19"/>
      <c r="BS56" s="19"/>
      <c r="BT56" s="19"/>
      <c r="BU56" s="19"/>
      <c r="BV56" s="19"/>
      <c r="BW56" s="18"/>
      <c r="BX56" s="18"/>
      <c r="BY56" s="13">
        <f t="shared" si="18"/>
        <v>0</v>
      </c>
      <c r="BZ56" s="18"/>
      <c r="CA56" s="18"/>
      <c r="CB56" s="18"/>
      <c r="CC56" s="18"/>
      <c r="CD56" s="18"/>
      <c r="CE56" s="18"/>
      <c r="CF56" s="13">
        <f t="shared" si="19"/>
        <v>0</v>
      </c>
      <c r="CG56" s="18"/>
      <c r="CH56" s="18"/>
      <c r="CI56" s="13">
        <f t="shared" si="20"/>
        <v>0</v>
      </c>
      <c r="CJ56" s="18"/>
      <c r="CK56" s="18"/>
      <c r="CL56" s="13">
        <f t="shared" si="21"/>
        <v>2946</v>
      </c>
      <c r="CM56" s="18">
        <v>2918</v>
      </c>
      <c r="CN56" s="18">
        <v>28</v>
      </c>
      <c r="CO56" s="13">
        <f t="shared" si="22"/>
        <v>0</v>
      </c>
      <c r="CP56" s="18"/>
      <c r="CQ56" s="18"/>
      <c r="CR56" s="13">
        <f t="shared" si="23"/>
        <v>0</v>
      </c>
      <c r="CS56" s="18"/>
      <c r="CT56" s="18"/>
      <c r="CU56" s="18"/>
      <c r="CV56" s="20"/>
      <c r="CW56" s="17">
        <f t="shared" si="24"/>
        <v>11204</v>
      </c>
      <c r="CX56" s="13">
        <f t="shared" si="25"/>
        <v>11088</v>
      </c>
      <c r="CY56" s="13">
        <f t="shared" si="26"/>
        <v>116</v>
      </c>
    </row>
    <row r="57" spans="1:103" ht="31.5" x14ac:dyDescent="0.25">
      <c r="A57" s="12" t="s">
        <v>153</v>
      </c>
      <c r="B57" s="13">
        <f t="shared" si="0"/>
        <v>0</v>
      </c>
      <c r="C57" s="18">
        <v>0</v>
      </c>
      <c r="D57" s="18"/>
      <c r="E57" s="18">
        <v>0</v>
      </c>
      <c r="F57" s="13">
        <f t="shared" si="1"/>
        <v>0</v>
      </c>
      <c r="G57" s="18">
        <v>0</v>
      </c>
      <c r="H57" s="18">
        <v>0</v>
      </c>
      <c r="I57" s="13">
        <f t="shared" si="2"/>
        <v>0</v>
      </c>
      <c r="J57" s="18">
        <v>0</v>
      </c>
      <c r="K57" s="18">
        <v>0</v>
      </c>
      <c r="L57" s="13">
        <f t="shared" si="3"/>
        <v>0</v>
      </c>
      <c r="M57" s="18">
        <v>0</v>
      </c>
      <c r="N57" s="18">
        <v>0</v>
      </c>
      <c r="O57" s="13">
        <f t="shared" si="4"/>
        <v>0</v>
      </c>
      <c r="P57" s="18">
        <v>0</v>
      </c>
      <c r="Q57" s="18">
        <v>0</v>
      </c>
      <c r="R57" s="13">
        <f t="shared" si="5"/>
        <v>0</v>
      </c>
      <c r="S57" s="18">
        <v>0</v>
      </c>
      <c r="T57" s="18">
        <v>0</v>
      </c>
      <c r="U57" s="13">
        <f t="shared" si="6"/>
        <v>0</v>
      </c>
      <c r="V57" s="18">
        <v>0</v>
      </c>
      <c r="W57" s="18">
        <v>0</v>
      </c>
      <c r="X57" s="13">
        <f t="shared" si="7"/>
        <v>0</v>
      </c>
      <c r="Y57" s="18">
        <v>0</v>
      </c>
      <c r="Z57" s="18">
        <v>0</v>
      </c>
      <c r="AA57" s="18">
        <v>0</v>
      </c>
      <c r="AB57" s="18">
        <v>800</v>
      </c>
      <c r="AC57" s="18">
        <v>66</v>
      </c>
      <c r="AD57" s="13">
        <f t="shared" si="8"/>
        <v>0</v>
      </c>
      <c r="AE57" s="18">
        <v>0</v>
      </c>
      <c r="AF57" s="18">
        <v>0</v>
      </c>
      <c r="AG57" s="13">
        <f t="shared" si="9"/>
        <v>0</v>
      </c>
      <c r="AH57" s="18">
        <v>0</v>
      </c>
      <c r="AI57" s="18">
        <v>0</v>
      </c>
      <c r="AJ57" s="13">
        <f t="shared" si="10"/>
        <v>0</v>
      </c>
      <c r="AK57" s="18">
        <v>0</v>
      </c>
      <c r="AL57" s="18">
        <v>0</v>
      </c>
      <c r="AM57" s="13">
        <f t="shared" si="11"/>
        <v>0</v>
      </c>
      <c r="AN57" s="18">
        <v>0</v>
      </c>
      <c r="AO57" s="18">
        <v>0</v>
      </c>
      <c r="AP57" s="13">
        <f t="shared" si="12"/>
        <v>0</v>
      </c>
      <c r="AQ57" s="18">
        <v>0</v>
      </c>
      <c r="AR57" s="18">
        <v>0</v>
      </c>
      <c r="AS57" s="13">
        <f t="shared" si="13"/>
        <v>0</v>
      </c>
      <c r="AT57" s="18">
        <v>0</v>
      </c>
      <c r="AU57" s="18">
        <v>0</v>
      </c>
      <c r="AV57" s="13">
        <f t="shared" si="14"/>
        <v>0</v>
      </c>
      <c r="AW57" s="18">
        <v>0</v>
      </c>
      <c r="AX57" s="18">
        <v>0</v>
      </c>
      <c r="AY57" s="13">
        <f t="shared" si="15"/>
        <v>0</v>
      </c>
      <c r="AZ57" s="18">
        <v>0</v>
      </c>
      <c r="BA57" s="18">
        <v>0</v>
      </c>
      <c r="BB57" s="15">
        <f t="shared" si="27"/>
        <v>0</v>
      </c>
      <c r="BC57" s="18">
        <v>0</v>
      </c>
      <c r="BD57" s="18"/>
      <c r="BE57" s="18"/>
      <c r="BF57" s="18">
        <v>0</v>
      </c>
      <c r="BG57" s="15">
        <f t="shared" si="28"/>
        <v>0</v>
      </c>
      <c r="BH57" s="18">
        <v>0</v>
      </c>
      <c r="BI57" s="18"/>
      <c r="BJ57" s="18">
        <v>0</v>
      </c>
      <c r="BK57" s="13">
        <f t="shared" si="16"/>
        <v>0</v>
      </c>
      <c r="BL57" s="18">
        <v>0</v>
      </c>
      <c r="BM57" s="18">
        <v>0</v>
      </c>
      <c r="BN57" s="18">
        <v>0</v>
      </c>
      <c r="BO57" s="18">
        <v>0</v>
      </c>
      <c r="BP57" s="13">
        <f t="shared" si="17"/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8">
        <v>0</v>
      </c>
      <c r="BX57" s="18">
        <v>0</v>
      </c>
      <c r="BY57" s="13">
        <f t="shared" si="18"/>
        <v>2659</v>
      </c>
      <c r="BZ57" s="18">
        <v>1173</v>
      </c>
      <c r="CA57" s="18">
        <v>51</v>
      </c>
      <c r="CB57" s="18">
        <v>25</v>
      </c>
      <c r="CC57" s="18">
        <v>450</v>
      </c>
      <c r="CD57" s="18">
        <v>960</v>
      </c>
      <c r="CE57" s="18">
        <v>0</v>
      </c>
      <c r="CF57" s="13">
        <f t="shared" si="19"/>
        <v>0</v>
      </c>
      <c r="CG57" s="18">
        <v>0</v>
      </c>
      <c r="CH57" s="18">
        <v>0</v>
      </c>
      <c r="CI57" s="13">
        <f t="shared" si="20"/>
        <v>0</v>
      </c>
      <c r="CJ57" s="18">
        <v>0</v>
      </c>
      <c r="CK57" s="18">
        <v>0</v>
      </c>
      <c r="CL57" s="13">
        <f t="shared" si="21"/>
        <v>0</v>
      </c>
      <c r="CM57" s="18">
        <v>0</v>
      </c>
      <c r="CN57" s="18">
        <v>0</v>
      </c>
      <c r="CO57" s="13">
        <f t="shared" si="22"/>
        <v>0</v>
      </c>
      <c r="CP57" s="18">
        <v>0</v>
      </c>
      <c r="CQ57" s="18">
        <v>0</v>
      </c>
      <c r="CR57" s="13">
        <f t="shared" si="23"/>
        <v>0</v>
      </c>
      <c r="CS57" s="18">
        <v>0</v>
      </c>
      <c r="CT57" s="18">
        <v>0</v>
      </c>
      <c r="CU57" s="18">
        <v>1200</v>
      </c>
      <c r="CV57" s="20"/>
      <c r="CW57" s="17">
        <f t="shared" si="24"/>
        <v>4725</v>
      </c>
      <c r="CX57" s="13">
        <f t="shared" si="25"/>
        <v>4608</v>
      </c>
      <c r="CY57" s="13">
        <f t="shared" si="26"/>
        <v>117</v>
      </c>
    </row>
    <row r="58" spans="1:103" ht="31.5" x14ac:dyDescent="0.25">
      <c r="A58" s="12" t="s">
        <v>154</v>
      </c>
      <c r="B58" s="13">
        <f t="shared" si="0"/>
        <v>0</v>
      </c>
      <c r="C58" s="18">
        <v>0</v>
      </c>
      <c r="D58" s="18"/>
      <c r="E58" s="18">
        <v>0</v>
      </c>
      <c r="F58" s="13">
        <f t="shared" si="1"/>
        <v>0</v>
      </c>
      <c r="G58" s="18">
        <v>0</v>
      </c>
      <c r="H58" s="18">
        <v>0</v>
      </c>
      <c r="I58" s="13">
        <f t="shared" si="2"/>
        <v>0</v>
      </c>
      <c r="J58" s="18">
        <v>0</v>
      </c>
      <c r="K58" s="18">
        <v>0</v>
      </c>
      <c r="L58" s="13">
        <f t="shared" si="3"/>
        <v>141</v>
      </c>
      <c r="M58" s="18">
        <v>0</v>
      </c>
      <c r="N58" s="18">
        <v>141</v>
      </c>
      <c r="O58" s="13">
        <f t="shared" si="4"/>
        <v>0</v>
      </c>
      <c r="P58" s="18">
        <v>0</v>
      </c>
      <c r="Q58" s="18">
        <v>0</v>
      </c>
      <c r="R58" s="13">
        <f t="shared" si="5"/>
        <v>0</v>
      </c>
      <c r="S58" s="18">
        <v>0</v>
      </c>
      <c r="T58" s="18">
        <v>0</v>
      </c>
      <c r="U58" s="13">
        <f t="shared" si="6"/>
        <v>0</v>
      </c>
      <c r="V58" s="18">
        <v>0</v>
      </c>
      <c r="W58" s="18">
        <v>0</v>
      </c>
      <c r="X58" s="13">
        <f t="shared" si="7"/>
        <v>0</v>
      </c>
      <c r="Y58" s="18">
        <v>0</v>
      </c>
      <c r="Z58" s="18">
        <v>0</v>
      </c>
      <c r="AA58" s="18">
        <v>989</v>
      </c>
      <c r="AB58" s="18">
        <v>0</v>
      </c>
      <c r="AC58" s="18">
        <v>55</v>
      </c>
      <c r="AD58" s="13">
        <f t="shared" si="8"/>
        <v>0</v>
      </c>
      <c r="AE58" s="18">
        <v>0</v>
      </c>
      <c r="AF58" s="18">
        <v>0</v>
      </c>
      <c r="AG58" s="13">
        <f t="shared" si="9"/>
        <v>0</v>
      </c>
      <c r="AH58" s="18">
        <v>0</v>
      </c>
      <c r="AI58" s="18">
        <v>0</v>
      </c>
      <c r="AJ58" s="13">
        <f t="shared" si="10"/>
        <v>0</v>
      </c>
      <c r="AK58" s="18">
        <v>0</v>
      </c>
      <c r="AL58" s="18">
        <v>0</v>
      </c>
      <c r="AM58" s="13">
        <f t="shared" si="11"/>
        <v>0</v>
      </c>
      <c r="AN58" s="18">
        <v>0</v>
      </c>
      <c r="AO58" s="18">
        <v>0</v>
      </c>
      <c r="AP58" s="13">
        <f t="shared" si="12"/>
        <v>0</v>
      </c>
      <c r="AQ58" s="18">
        <v>0</v>
      </c>
      <c r="AR58" s="18">
        <v>0</v>
      </c>
      <c r="AS58" s="13">
        <f t="shared" si="13"/>
        <v>0</v>
      </c>
      <c r="AT58" s="18">
        <v>0</v>
      </c>
      <c r="AU58" s="18">
        <v>0</v>
      </c>
      <c r="AV58" s="13">
        <f t="shared" si="14"/>
        <v>0</v>
      </c>
      <c r="AW58" s="18">
        <v>0</v>
      </c>
      <c r="AX58" s="18">
        <v>0</v>
      </c>
      <c r="AY58" s="13">
        <f t="shared" si="15"/>
        <v>0</v>
      </c>
      <c r="AZ58" s="18">
        <v>0</v>
      </c>
      <c r="BA58" s="18">
        <v>0</v>
      </c>
      <c r="BB58" s="15">
        <f t="shared" si="27"/>
        <v>0</v>
      </c>
      <c r="BC58" s="18">
        <v>0</v>
      </c>
      <c r="BD58" s="18"/>
      <c r="BE58" s="18"/>
      <c r="BF58" s="18">
        <v>0</v>
      </c>
      <c r="BG58" s="15">
        <f t="shared" si="28"/>
        <v>0</v>
      </c>
      <c r="BH58" s="18">
        <v>0</v>
      </c>
      <c r="BI58" s="18"/>
      <c r="BJ58" s="18">
        <v>0</v>
      </c>
      <c r="BK58" s="13">
        <f t="shared" si="16"/>
        <v>0</v>
      </c>
      <c r="BL58" s="18">
        <v>0</v>
      </c>
      <c r="BM58" s="18">
        <v>0</v>
      </c>
      <c r="BN58" s="18">
        <v>0</v>
      </c>
      <c r="BO58" s="18">
        <v>0</v>
      </c>
      <c r="BP58" s="13">
        <f t="shared" si="17"/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8">
        <v>0</v>
      </c>
      <c r="BX58" s="18">
        <v>0</v>
      </c>
      <c r="BY58" s="13">
        <f t="shared" si="18"/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3">
        <f t="shared" si="19"/>
        <v>0</v>
      </c>
      <c r="CG58" s="18">
        <v>0</v>
      </c>
      <c r="CH58" s="18">
        <v>0</v>
      </c>
      <c r="CI58" s="13">
        <f t="shared" si="20"/>
        <v>0</v>
      </c>
      <c r="CJ58" s="18">
        <v>0</v>
      </c>
      <c r="CK58" s="18">
        <v>0</v>
      </c>
      <c r="CL58" s="13">
        <f t="shared" si="21"/>
        <v>1204</v>
      </c>
      <c r="CM58" s="18">
        <v>0</v>
      </c>
      <c r="CN58" s="18">
        <v>1204</v>
      </c>
      <c r="CO58" s="13">
        <f t="shared" si="22"/>
        <v>0</v>
      </c>
      <c r="CP58" s="18">
        <v>0</v>
      </c>
      <c r="CQ58" s="18"/>
      <c r="CR58" s="13">
        <f t="shared" si="23"/>
        <v>0</v>
      </c>
      <c r="CS58" s="18"/>
      <c r="CT58" s="18"/>
      <c r="CU58" s="18"/>
      <c r="CV58" s="20"/>
      <c r="CW58" s="17">
        <f t="shared" si="24"/>
        <v>2389</v>
      </c>
      <c r="CX58" s="13">
        <f t="shared" si="25"/>
        <v>0</v>
      </c>
      <c r="CY58" s="13">
        <f t="shared" si="26"/>
        <v>2389</v>
      </c>
    </row>
    <row r="59" spans="1:103" ht="31.5" x14ac:dyDescent="0.25">
      <c r="A59" s="12" t="s">
        <v>155</v>
      </c>
      <c r="B59" s="13">
        <f t="shared" si="0"/>
        <v>3297</v>
      </c>
      <c r="C59" s="18">
        <v>3297</v>
      </c>
      <c r="D59" s="18">
        <v>770</v>
      </c>
      <c r="E59" s="18"/>
      <c r="F59" s="13">
        <f t="shared" si="1"/>
        <v>1968</v>
      </c>
      <c r="G59" s="18">
        <v>1968</v>
      </c>
      <c r="H59" s="18">
        <v>0</v>
      </c>
      <c r="I59" s="13">
        <f t="shared" si="2"/>
        <v>1085</v>
      </c>
      <c r="J59" s="18">
        <v>1085</v>
      </c>
      <c r="K59" s="18">
        <v>0</v>
      </c>
      <c r="L59" s="13">
        <f t="shared" si="3"/>
        <v>1100</v>
      </c>
      <c r="M59" s="18">
        <f>950+150</f>
        <v>1100</v>
      </c>
      <c r="N59" s="18">
        <v>0</v>
      </c>
      <c r="O59" s="13">
        <f t="shared" si="4"/>
        <v>1225</v>
      </c>
      <c r="P59" s="18">
        <f>1000+225</f>
        <v>1225</v>
      </c>
      <c r="Q59" s="18">
        <v>0</v>
      </c>
      <c r="R59" s="13">
        <f t="shared" si="5"/>
        <v>940</v>
      </c>
      <c r="S59" s="18">
        <v>940</v>
      </c>
      <c r="T59" s="18"/>
      <c r="U59" s="13">
        <f t="shared" si="6"/>
        <v>0</v>
      </c>
      <c r="V59" s="18"/>
      <c r="W59" s="18"/>
      <c r="X59" s="13">
        <f t="shared" si="7"/>
        <v>0</v>
      </c>
      <c r="Y59" s="18"/>
      <c r="Z59" s="18"/>
      <c r="AA59" s="18"/>
      <c r="AB59" s="18"/>
      <c r="AC59" s="18"/>
      <c r="AD59" s="13">
        <f t="shared" si="8"/>
        <v>1185</v>
      </c>
      <c r="AE59" s="18">
        <v>1185</v>
      </c>
      <c r="AF59" s="18">
        <v>0</v>
      </c>
      <c r="AG59" s="13">
        <f t="shared" si="9"/>
        <v>700</v>
      </c>
      <c r="AH59" s="18">
        <f>600+100</f>
        <v>700</v>
      </c>
      <c r="AI59" s="18">
        <v>0</v>
      </c>
      <c r="AJ59" s="13">
        <f t="shared" si="10"/>
        <v>1900</v>
      </c>
      <c r="AK59" s="18">
        <v>1900</v>
      </c>
      <c r="AL59" s="18">
        <v>0</v>
      </c>
      <c r="AM59" s="13">
        <f t="shared" si="11"/>
        <v>860</v>
      </c>
      <c r="AN59" s="18">
        <v>860</v>
      </c>
      <c r="AO59" s="18">
        <v>0</v>
      </c>
      <c r="AP59" s="13">
        <f t="shared" si="12"/>
        <v>800</v>
      </c>
      <c r="AQ59" s="18">
        <v>675</v>
      </c>
      <c r="AR59" s="18">
        <v>125</v>
      </c>
      <c r="AS59" s="13">
        <f t="shared" si="13"/>
        <v>0</v>
      </c>
      <c r="AT59" s="18">
        <v>0</v>
      </c>
      <c r="AU59" s="18">
        <v>0</v>
      </c>
      <c r="AV59" s="13">
        <f t="shared" si="14"/>
        <v>925</v>
      </c>
      <c r="AW59" s="18">
        <f>1000-75</f>
        <v>925</v>
      </c>
      <c r="AX59" s="18">
        <v>0</v>
      </c>
      <c r="AY59" s="13">
        <f t="shared" si="15"/>
        <v>1200</v>
      </c>
      <c r="AZ59" s="18">
        <v>1200</v>
      </c>
      <c r="BA59" s="18"/>
      <c r="BB59" s="15">
        <f t="shared" si="27"/>
        <v>0</v>
      </c>
      <c r="BC59" s="18"/>
      <c r="BD59" s="18"/>
      <c r="BE59" s="18"/>
      <c r="BF59" s="18"/>
      <c r="BG59" s="15">
        <f t="shared" si="28"/>
        <v>2170</v>
      </c>
      <c r="BH59" s="18">
        <v>2170</v>
      </c>
      <c r="BI59" s="18">
        <v>270</v>
      </c>
      <c r="BJ59" s="18"/>
      <c r="BK59" s="13">
        <f t="shared" si="16"/>
        <v>4935</v>
      </c>
      <c r="BL59" s="18">
        <v>1210</v>
      </c>
      <c r="BM59" s="18">
        <v>0</v>
      </c>
      <c r="BN59" s="18">
        <f>4125-400</f>
        <v>3725</v>
      </c>
      <c r="BO59" s="18">
        <v>0</v>
      </c>
      <c r="BP59" s="13">
        <f t="shared" si="17"/>
        <v>30</v>
      </c>
      <c r="BQ59" s="19">
        <v>0</v>
      </c>
      <c r="BR59" s="19">
        <v>0</v>
      </c>
      <c r="BS59" s="19">
        <v>30</v>
      </c>
      <c r="BT59" s="19"/>
      <c r="BU59" s="19"/>
      <c r="BV59" s="19"/>
      <c r="BW59" s="18"/>
      <c r="BX59" s="18"/>
      <c r="BY59" s="13">
        <f t="shared" si="18"/>
        <v>4340</v>
      </c>
      <c r="BZ59" s="18">
        <v>4300</v>
      </c>
      <c r="CA59" s="18">
        <v>10</v>
      </c>
      <c r="CB59" s="18">
        <v>30</v>
      </c>
      <c r="CC59" s="18"/>
      <c r="CD59" s="18"/>
      <c r="CE59" s="18"/>
      <c r="CF59" s="13">
        <f t="shared" si="19"/>
        <v>0</v>
      </c>
      <c r="CG59" s="18"/>
      <c r="CH59" s="18"/>
      <c r="CI59" s="13">
        <f t="shared" si="20"/>
        <v>0</v>
      </c>
      <c r="CJ59" s="18"/>
      <c r="CK59" s="18"/>
      <c r="CL59" s="13">
        <f t="shared" si="21"/>
        <v>3045</v>
      </c>
      <c r="CM59" s="18">
        <v>3045</v>
      </c>
      <c r="CN59" s="18"/>
      <c r="CO59" s="13">
        <f t="shared" si="22"/>
        <v>0</v>
      </c>
      <c r="CP59" s="18"/>
      <c r="CQ59" s="18"/>
      <c r="CR59" s="13">
        <f t="shared" si="23"/>
        <v>0</v>
      </c>
      <c r="CS59" s="18"/>
      <c r="CT59" s="18"/>
      <c r="CU59" s="18"/>
      <c r="CV59" s="20"/>
      <c r="CW59" s="17">
        <f t="shared" si="24"/>
        <v>31705</v>
      </c>
      <c r="CX59" s="13">
        <f t="shared" si="25"/>
        <v>31570</v>
      </c>
      <c r="CY59" s="13">
        <f t="shared" si="26"/>
        <v>135</v>
      </c>
    </row>
    <row r="60" spans="1:103" ht="31.5" x14ac:dyDescent="0.25">
      <c r="A60" s="12" t="s">
        <v>156</v>
      </c>
      <c r="B60" s="13">
        <f t="shared" si="0"/>
        <v>8429</v>
      </c>
      <c r="C60" s="18">
        <f>7679</f>
        <v>7679</v>
      </c>
      <c r="D60" s="18">
        <v>1350</v>
      </c>
      <c r="E60" s="18">
        <v>750</v>
      </c>
      <c r="F60" s="13">
        <f t="shared" si="1"/>
        <v>0</v>
      </c>
      <c r="G60" s="18"/>
      <c r="H60" s="18"/>
      <c r="I60" s="13">
        <f t="shared" si="2"/>
        <v>0</v>
      </c>
      <c r="J60" s="18"/>
      <c r="K60" s="18"/>
      <c r="L60" s="13">
        <f t="shared" si="3"/>
        <v>0</v>
      </c>
      <c r="M60" s="18"/>
      <c r="N60" s="18"/>
      <c r="O60" s="13">
        <f t="shared" si="4"/>
        <v>0</v>
      </c>
      <c r="P60" s="18"/>
      <c r="Q60" s="18"/>
      <c r="R60" s="13">
        <f t="shared" si="5"/>
        <v>0</v>
      </c>
      <c r="S60" s="18"/>
      <c r="T60" s="18"/>
      <c r="U60" s="13">
        <f t="shared" si="6"/>
        <v>0</v>
      </c>
      <c r="V60" s="18"/>
      <c r="W60" s="18"/>
      <c r="X60" s="13">
        <f t="shared" si="7"/>
        <v>0</v>
      </c>
      <c r="Y60" s="18"/>
      <c r="Z60" s="18"/>
      <c r="AA60" s="18"/>
      <c r="AB60" s="18"/>
      <c r="AC60" s="18"/>
      <c r="AD60" s="13">
        <f t="shared" si="8"/>
        <v>0</v>
      </c>
      <c r="AE60" s="18"/>
      <c r="AF60" s="18"/>
      <c r="AG60" s="13">
        <f t="shared" si="9"/>
        <v>0</v>
      </c>
      <c r="AH60" s="18"/>
      <c r="AI60" s="18"/>
      <c r="AJ60" s="13">
        <f t="shared" si="10"/>
        <v>0</v>
      </c>
      <c r="AK60" s="18"/>
      <c r="AL60" s="18"/>
      <c r="AM60" s="13">
        <f t="shared" si="11"/>
        <v>0</v>
      </c>
      <c r="AN60" s="18"/>
      <c r="AO60" s="18"/>
      <c r="AP60" s="13">
        <f t="shared" si="12"/>
        <v>0</v>
      </c>
      <c r="AQ60" s="18"/>
      <c r="AR60" s="18"/>
      <c r="AS60" s="13">
        <f t="shared" si="13"/>
        <v>0</v>
      </c>
      <c r="AT60" s="18"/>
      <c r="AU60" s="18"/>
      <c r="AV60" s="13">
        <f t="shared" si="14"/>
        <v>0</v>
      </c>
      <c r="AW60" s="18"/>
      <c r="AX60" s="18"/>
      <c r="AY60" s="13">
        <f t="shared" si="15"/>
        <v>0</v>
      </c>
      <c r="AZ60" s="18"/>
      <c r="BA60" s="18"/>
      <c r="BB60" s="15">
        <f t="shared" si="27"/>
        <v>2756</v>
      </c>
      <c r="BC60" s="18">
        <v>2720</v>
      </c>
      <c r="BD60" s="18">
        <v>310</v>
      </c>
      <c r="BE60" s="18">
        <v>200</v>
      </c>
      <c r="BF60" s="18">
        <v>36</v>
      </c>
      <c r="BG60" s="15">
        <f t="shared" si="28"/>
        <v>330</v>
      </c>
      <c r="BH60" s="18">
        <f>500-170</f>
        <v>330</v>
      </c>
      <c r="BI60" s="18">
        <v>200</v>
      </c>
      <c r="BJ60" s="18"/>
      <c r="BK60" s="13">
        <f t="shared" si="16"/>
        <v>0</v>
      </c>
      <c r="BL60" s="18"/>
      <c r="BM60" s="18"/>
      <c r="BN60" s="18"/>
      <c r="BO60" s="18"/>
      <c r="BP60" s="13">
        <f t="shared" si="17"/>
        <v>0</v>
      </c>
      <c r="BQ60" s="19"/>
      <c r="BR60" s="19"/>
      <c r="BS60" s="19"/>
      <c r="BT60" s="19"/>
      <c r="BU60" s="19"/>
      <c r="BV60" s="19"/>
      <c r="BW60" s="18"/>
      <c r="BX60" s="18"/>
      <c r="BY60" s="13">
        <f t="shared" si="18"/>
        <v>0</v>
      </c>
      <c r="BZ60" s="18"/>
      <c r="CA60" s="18"/>
      <c r="CB60" s="18"/>
      <c r="CC60" s="18"/>
      <c r="CD60" s="18"/>
      <c r="CE60" s="18"/>
      <c r="CF60" s="13">
        <f t="shared" si="19"/>
        <v>0</v>
      </c>
      <c r="CG60" s="18"/>
      <c r="CH60" s="18"/>
      <c r="CI60" s="13">
        <f t="shared" si="20"/>
        <v>0</v>
      </c>
      <c r="CJ60" s="18"/>
      <c r="CK60" s="18">
        <v>0</v>
      </c>
      <c r="CL60" s="13">
        <f t="shared" si="21"/>
        <v>2080</v>
      </c>
      <c r="CM60" s="18">
        <v>2080</v>
      </c>
      <c r="CN60" s="18">
        <v>0</v>
      </c>
      <c r="CO60" s="13">
        <f t="shared" si="22"/>
        <v>0</v>
      </c>
      <c r="CP60" s="18"/>
      <c r="CQ60" s="18"/>
      <c r="CR60" s="13">
        <f t="shared" si="23"/>
        <v>0</v>
      </c>
      <c r="CS60" s="18"/>
      <c r="CT60" s="18"/>
      <c r="CU60" s="18"/>
      <c r="CV60" s="20"/>
      <c r="CW60" s="17">
        <f t="shared" si="24"/>
        <v>13595</v>
      </c>
      <c r="CX60" s="13">
        <f t="shared" si="25"/>
        <v>12809</v>
      </c>
      <c r="CY60" s="13">
        <f t="shared" si="26"/>
        <v>786</v>
      </c>
    </row>
    <row r="61" spans="1:103" ht="47.25" x14ac:dyDescent="0.25">
      <c r="A61" s="12" t="s">
        <v>157</v>
      </c>
      <c r="B61" s="13">
        <f t="shared" si="0"/>
        <v>593</v>
      </c>
      <c r="C61" s="18">
        <v>0</v>
      </c>
      <c r="D61" s="18"/>
      <c r="E61" s="18">
        <v>593</v>
      </c>
      <c r="F61" s="13">
        <f t="shared" si="1"/>
        <v>379</v>
      </c>
      <c r="G61" s="18">
        <v>0</v>
      </c>
      <c r="H61" s="18">
        <v>379</v>
      </c>
      <c r="I61" s="13">
        <f t="shared" si="2"/>
        <v>881</v>
      </c>
      <c r="J61" s="18">
        <v>0</v>
      </c>
      <c r="K61" s="18">
        <v>881</v>
      </c>
      <c r="L61" s="13">
        <f t="shared" si="3"/>
        <v>462</v>
      </c>
      <c r="M61" s="18">
        <v>0</v>
      </c>
      <c r="N61" s="18">
        <v>462</v>
      </c>
      <c r="O61" s="13">
        <f t="shared" si="4"/>
        <v>1263</v>
      </c>
      <c r="P61" s="18">
        <v>0</v>
      </c>
      <c r="Q61" s="18">
        <v>1263</v>
      </c>
      <c r="R61" s="13">
        <f t="shared" si="5"/>
        <v>746</v>
      </c>
      <c r="S61" s="18">
        <v>0</v>
      </c>
      <c r="T61" s="18">
        <v>746</v>
      </c>
      <c r="U61" s="13">
        <f t="shared" si="6"/>
        <v>0</v>
      </c>
      <c r="V61" s="18">
        <v>0</v>
      </c>
      <c r="W61" s="18">
        <v>0</v>
      </c>
      <c r="X61" s="13">
        <f t="shared" si="7"/>
        <v>0</v>
      </c>
      <c r="Y61" s="18">
        <v>0</v>
      </c>
      <c r="Z61" s="18">
        <v>0</v>
      </c>
      <c r="AA61" s="18">
        <v>240</v>
      </c>
      <c r="AB61" s="18">
        <v>0</v>
      </c>
      <c r="AC61" s="18">
        <v>115</v>
      </c>
      <c r="AD61" s="13">
        <f t="shared" si="8"/>
        <v>942</v>
      </c>
      <c r="AE61" s="18">
        <v>0</v>
      </c>
      <c r="AF61" s="18">
        <v>942</v>
      </c>
      <c r="AG61" s="13">
        <f t="shared" si="9"/>
        <v>58</v>
      </c>
      <c r="AH61" s="18">
        <v>0</v>
      </c>
      <c r="AI61" s="18">
        <v>58</v>
      </c>
      <c r="AJ61" s="13">
        <f t="shared" si="10"/>
        <v>595</v>
      </c>
      <c r="AK61" s="18">
        <v>0</v>
      </c>
      <c r="AL61" s="18">
        <v>595</v>
      </c>
      <c r="AM61" s="13">
        <f t="shared" si="11"/>
        <v>480</v>
      </c>
      <c r="AN61" s="18">
        <v>0</v>
      </c>
      <c r="AO61" s="18">
        <v>480</v>
      </c>
      <c r="AP61" s="13">
        <f t="shared" si="12"/>
        <v>0</v>
      </c>
      <c r="AQ61" s="18">
        <v>0</v>
      </c>
      <c r="AR61" s="18">
        <v>0</v>
      </c>
      <c r="AS61" s="13">
        <f t="shared" si="13"/>
        <v>116</v>
      </c>
      <c r="AT61" s="18">
        <v>0</v>
      </c>
      <c r="AU61" s="18">
        <v>116</v>
      </c>
      <c r="AV61" s="13">
        <f t="shared" si="14"/>
        <v>112</v>
      </c>
      <c r="AW61" s="18">
        <v>0</v>
      </c>
      <c r="AX61" s="18">
        <v>112</v>
      </c>
      <c r="AY61" s="13">
        <f t="shared" si="15"/>
        <v>0</v>
      </c>
      <c r="AZ61" s="18">
        <v>0</v>
      </c>
      <c r="BA61" s="18">
        <v>0</v>
      </c>
      <c r="BB61" s="15">
        <f t="shared" si="27"/>
        <v>0</v>
      </c>
      <c r="BC61" s="18">
        <v>0</v>
      </c>
      <c r="BD61" s="18"/>
      <c r="BE61" s="18"/>
      <c r="BF61" s="18">
        <v>0</v>
      </c>
      <c r="BG61" s="15">
        <f t="shared" si="28"/>
        <v>0</v>
      </c>
      <c r="BH61" s="18">
        <v>0</v>
      </c>
      <c r="BI61" s="18"/>
      <c r="BJ61" s="18">
        <v>0</v>
      </c>
      <c r="BK61" s="13">
        <f t="shared" si="16"/>
        <v>1290</v>
      </c>
      <c r="BL61" s="18">
        <v>0</v>
      </c>
      <c r="BM61" s="18">
        <v>1290</v>
      </c>
      <c r="BN61" s="18">
        <v>0</v>
      </c>
      <c r="BO61" s="18">
        <v>0</v>
      </c>
      <c r="BP61" s="13">
        <f t="shared" si="17"/>
        <v>150</v>
      </c>
      <c r="BQ61" s="19">
        <v>0</v>
      </c>
      <c r="BR61" s="19">
        <v>80</v>
      </c>
      <c r="BS61" s="19">
        <v>0</v>
      </c>
      <c r="BT61" s="19">
        <v>0</v>
      </c>
      <c r="BU61" s="19">
        <v>0</v>
      </c>
      <c r="BV61" s="19">
        <v>0</v>
      </c>
      <c r="BW61" s="18">
        <v>0</v>
      </c>
      <c r="BX61" s="18">
        <v>70</v>
      </c>
      <c r="BY61" s="13">
        <f t="shared" si="18"/>
        <v>676</v>
      </c>
      <c r="BZ61" s="18">
        <v>0</v>
      </c>
      <c r="CA61" s="18">
        <v>676</v>
      </c>
      <c r="CB61" s="18">
        <v>0</v>
      </c>
      <c r="CC61" s="18">
        <v>0</v>
      </c>
      <c r="CD61" s="18">
        <v>0</v>
      </c>
      <c r="CE61" s="18">
        <v>0</v>
      </c>
      <c r="CF61" s="13">
        <f t="shared" si="19"/>
        <v>1280</v>
      </c>
      <c r="CG61" s="18">
        <v>0</v>
      </c>
      <c r="CH61" s="18">
        <v>1280</v>
      </c>
      <c r="CI61" s="13">
        <f t="shared" si="20"/>
        <v>0</v>
      </c>
      <c r="CJ61" s="18">
        <v>0</v>
      </c>
      <c r="CK61" s="18">
        <v>0</v>
      </c>
      <c r="CL61" s="13">
        <f t="shared" si="21"/>
        <v>1200</v>
      </c>
      <c r="CM61" s="18">
        <v>0</v>
      </c>
      <c r="CN61" s="18">
        <v>1200</v>
      </c>
      <c r="CO61" s="13">
        <f t="shared" si="22"/>
        <v>0</v>
      </c>
      <c r="CP61" s="18">
        <v>0</v>
      </c>
      <c r="CQ61" s="18">
        <v>0</v>
      </c>
      <c r="CR61" s="13">
        <f t="shared" si="23"/>
        <v>0</v>
      </c>
      <c r="CS61" s="18">
        <v>0</v>
      </c>
      <c r="CT61" s="18">
        <v>0</v>
      </c>
      <c r="CU61" s="18">
        <v>0</v>
      </c>
      <c r="CV61" s="20"/>
      <c r="CW61" s="17">
        <f t="shared" si="24"/>
        <v>11578</v>
      </c>
      <c r="CX61" s="13">
        <f t="shared" si="25"/>
        <v>0</v>
      </c>
      <c r="CY61" s="13">
        <f t="shared" si="26"/>
        <v>11578</v>
      </c>
    </row>
    <row r="62" spans="1:103" ht="47.25" x14ac:dyDescent="0.25">
      <c r="A62" s="12" t="s">
        <v>158</v>
      </c>
      <c r="B62" s="13">
        <f t="shared" si="0"/>
        <v>0</v>
      </c>
      <c r="C62" s="18"/>
      <c r="D62" s="18"/>
      <c r="E62" s="18"/>
      <c r="F62" s="13">
        <f t="shared" si="1"/>
        <v>0</v>
      </c>
      <c r="G62" s="18"/>
      <c r="H62" s="18"/>
      <c r="I62" s="13">
        <f t="shared" si="2"/>
        <v>0</v>
      </c>
      <c r="J62" s="18"/>
      <c r="K62" s="18"/>
      <c r="L62" s="13">
        <f t="shared" si="3"/>
        <v>0</v>
      </c>
      <c r="M62" s="18"/>
      <c r="N62" s="18"/>
      <c r="O62" s="13">
        <f t="shared" si="4"/>
        <v>0</v>
      </c>
      <c r="P62" s="18"/>
      <c r="Q62" s="18"/>
      <c r="R62" s="13">
        <f t="shared" si="5"/>
        <v>0</v>
      </c>
      <c r="S62" s="18"/>
      <c r="T62" s="18"/>
      <c r="U62" s="13">
        <f t="shared" si="6"/>
        <v>0</v>
      </c>
      <c r="V62" s="18"/>
      <c r="W62" s="18"/>
      <c r="X62" s="13">
        <f t="shared" si="7"/>
        <v>0</v>
      </c>
      <c r="Y62" s="18"/>
      <c r="Z62" s="18"/>
      <c r="AA62" s="18"/>
      <c r="AB62" s="18"/>
      <c r="AC62" s="18"/>
      <c r="AD62" s="13">
        <f t="shared" si="8"/>
        <v>0</v>
      </c>
      <c r="AE62" s="18"/>
      <c r="AF62" s="18"/>
      <c r="AG62" s="13">
        <f t="shared" si="9"/>
        <v>0</v>
      </c>
      <c r="AH62" s="18"/>
      <c r="AI62" s="18"/>
      <c r="AJ62" s="13">
        <f t="shared" si="10"/>
        <v>0</v>
      </c>
      <c r="AK62" s="18"/>
      <c r="AL62" s="18"/>
      <c r="AM62" s="13">
        <f t="shared" si="11"/>
        <v>0</v>
      </c>
      <c r="AN62" s="18"/>
      <c r="AO62" s="18"/>
      <c r="AP62" s="13">
        <f t="shared" si="12"/>
        <v>0</v>
      </c>
      <c r="AQ62" s="18"/>
      <c r="AR62" s="18"/>
      <c r="AS62" s="13">
        <f t="shared" si="13"/>
        <v>0</v>
      </c>
      <c r="AT62" s="18"/>
      <c r="AU62" s="18"/>
      <c r="AV62" s="13">
        <f t="shared" si="14"/>
        <v>0</v>
      </c>
      <c r="AW62" s="18"/>
      <c r="AX62" s="18"/>
      <c r="AY62" s="13">
        <f t="shared" si="15"/>
        <v>0</v>
      </c>
      <c r="AZ62" s="18"/>
      <c r="BA62" s="18"/>
      <c r="BB62" s="15">
        <f t="shared" si="27"/>
        <v>0</v>
      </c>
      <c r="BC62" s="18"/>
      <c r="BD62" s="18"/>
      <c r="BE62" s="18"/>
      <c r="BF62" s="18"/>
      <c r="BG62" s="15">
        <f t="shared" si="28"/>
        <v>0</v>
      </c>
      <c r="BH62" s="18"/>
      <c r="BI62" s="18"/>
      <c r="BJ62" s="18"/>
      <c r="BK62" s="13">
        <f t="shared" si="16"/>
        <v>0</v>
      </c>
      <c r="BL62" s="18"/>
      <c r="BM62" s="18"/>
      <c r="BN62" s="18"/>
      <c r="BO62" s="18"/>
      <c r="BP62" s="13">
        <f t="shared" si="17"/>
        <v>0</v>
      </c>
      <c r="BQ62" s="19"/>
      <c r="BR62" s="19"/>
      <c r="BS62" s="19"/>
      <c r="BT62" s="19"/>
      <c r="BU62" s="19"/>
      <c r="BV62" s="19"/>
      <c r="BW62" s="18"/>
      <c r="BX62" s="18"/>
      <c r="BY62" s="13">
        <f t="shared" si="18"/>
        <v>0</v>
      </c>
      <c r="BZ62" s="18"/>
      <c r="CA62" s="18"/>
      <c r="CB62" s="18"/>
      <c r="CC62" s="18"/>
      <c r="CD62" s="18"/>
      <c r="CE62" s="18"/>
      <c r="CF62" s="13">
        <f t="shared" si="19"/>
        <v>0</v>
      </c>
      <c r="CG62" s="18"/>
      <c r="CH62" s="18"/>
      <c r="CI62" s="13">
        <f t="shared" si="20"/>
        <v>0</v>
      </c>
      <c r="CJ62" s="18"/>
      <c r="CK62" s="18"/>
      <c r="CL62" s="13">
        <f t="shared" si="21"/>
        <v>0</v>
      </c>
      <c r="CM62" s="18"/>
      <c r="CN62" s="18"/>
      <c r="CO62" s="13">
        <f t="shared" si="22"/>
        <v>0</v>
      </c>
      <c r="CP62" s="18"/>
      <c r="CQ62" s="18"/>
      <c r="CR62" s="13">
        <f t="shared" si="23"/>
        <v>20115</v>
      </c>
      <c r="CS62" s="18">
        <v>9580</v>
      </c>
      <c r="CT62" s="18">
        <v>10535</v>
      </c>
      <c r="CU62" s="18">
        <v>0</v>
      </c>
      <c r="CV62" s="20"/>
      <c r="CW62" s="17">
        <f t="shared" si="24"/>
        <v>20115</v>
      </c>
      <c r="CX62" s="13">
        <f t="shared" si="25"/>
        <v>9580</v>
      </c>
      <c r="CY62" s="13">
        <f t="shared" si="26"/>
        <v>10535</v>
      </c>
    </row>
    <row r="63" spans="1:103" ht="31.5" x14ac:dyDescent="0.25">
      <c r="A63" s="12" t="s">
        <v>159</v>
      </c>
      <c r="B63" s="13">
        <f t="shared" si="0"/>
        <v>0</v>
      </c>
      <c r="C63" s="18">
        <v>0</v>
      </c>
      <c r="D63" s="18"/>
      <c r="E63" s="18">
        <v>0</v>
      </c>
      <c r="F63" s="13">
        <f t="shared" si="1"/>
        <v>0</v>
      </c>
      <c r="G63" s="18">
        <v>0</v>
      </c>
      <c r="H63" s="18">
        <v>0</v>
      </c>
      <c r="I63" s="13">
        <f t="shared" si="2"/>
        <v>0</v>
      </c>
      <c r="J63" s="18">
        <v>0</v>
      </c>
      <c r="K63" s="18">
        <v>0</v>
      </c>
      <c r="L63" s="13">
        <f t="shared" si="3"/>
        <v>0</v>
      </c>
      <c r="M63" s="18">
        <v>0</v>
      </c>
      <c r="N63" s="18">
        <v>0</v>
      </c>
      <c r="O63" s="13">
        <f t="shared" si="4"/>
        <v>0</v>
      </c>
      <c r="P63" s="18">
        <v>0</v>
      </c>
      <c r="Q63" s="18">
        <v>0</v>
      </c>
      <c r="R63" s="13">
        <f t="shared" si="5"/>
        <v>0</v>
      </c>
      <c r="S63" s="18">
        <v>0</v>
      </c>
      <c r="T63" s="18">
        <v>0</v>
      </c>
      <c r="U63" s="13">
        <f t="shared" si="6"/>
        <v>0</v>
      </c>
      <c r="V63" s="18">
        <v>0</v>
      </c>
      <c r="W63" s="18">
        <v>0</v>
      </c>
      <c r="X63" s="13">
        <f t="shared" si="7"/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3">
        <f t="shared" si="8"/>
        <v>0</v>
      </c>
      <c r="AE63" s="18">
        <v>0</v>
      </c>
      <c r="AF63" s="18">
        <v>0</v>
      </c>
      <c r="AG63" s="13">
        <f t="shared" si="9"/>
        <v>0</v>
      </c>
      <c r="AH63" s="18">
        <v>0</v>
      </c>
      <c r="AI63" s="18">
        <v>0</v>
      </c>
      <c r="AJ63" s="13">
        <f t="shared" si="10"/>
        <v>0</v>
      </c>
      <c r="AK63" s="18">
        <v>0</v>
      </c>
      <c r="AL63" s="18">
        <v>0</v>
      </c>
      <c r="AM63" s="13">
        <f t="shared" si="11"/>
        <v>0</v>
      </c>
      <c r="AN63" s="18">
        <v>0</v>
      </c>
      <c r="AO63" s="18">
        <v>0</v>
      </c>
      <c r="AP63" s="13">
        <f t="shared" si="12"/>
        <v>0</v>
      </c>
      <c r="AQ63" s="18">
        <v>0</v>
      </c>
      <c r="AR63" s="18">
        <v>0</v>
      </c>
      <c r="AS63" s="13">
        <f t="shared" si="13"/>
        <v>0</v>
      </c>
      <c r="AT63" s="18">
        <v>0</v>
      </c>
      <c r="AU63" s="18">
        <v>0</v>
      </c>
      <c r="AV63" s="13">
        <f t="shared" si="14"/>
        <v>0</v>
      </c>
      <c r="AW63" s="18">
        <v>0</v>
      </c>
      <c r="AX63" s="18">
        <v>0</v>
      </c>
      <c r="AY63" s="13">
        <f t="shared" si="15"/>
        <v>0</v>
      </c>
      <c r="AZ63" s="18">
        <v>0</v>
      </c>
      <c r="BA63" s="18">
        <v>0</v>
      </c>
      <c r="BB63" s="15">
        <f t="shared" si="27"/>
        <v>0</v>
      </c>
      <c r="BC63" s="18">
        <v>0</v>
      </c>
      <c r="BD63" s="18"/>
      <c r="BE63" s="18"/>
      <c r="BF63" s="18">
        <v>0</v>
      </c>
      <c r="BG63" s="15">
        <f t="shared" si="28"/>
        <v>0</v>
      </c>
      <c r="BH63" s="18">
        <v>0</v>
      </c>
      <c r="BI63" s="18"/>
      <c r="BJ63" s="18">
        <v>0</v>
      </c>
      <c r="BK63" s="13">
        <f t="shared" si="16"/>
        <v>0</v>
      </c>
      <c r="BL63" s="18"/>
      <c r="BM63" s="18"/>
      <c r="BN63" s="18"/>
      <c r="BO63" s="18">
        <v>0</v>
      </c>
      <c r="BP63" s="13">
        <f t="shared" si="17"/>
        <v>21804</v>
      </c>
      <c r="BQ63" s="19">
        <f>1028-50</f>
        <v>978</v>
      </c>
      <c r="BR63" s="19">
        <v>0</v>
      </c>
      <c r="BS63" s="19">
        <v>6797</v>
      </c>
      <c r="BT63" s="19">
        <v>0</v>
      </c>
      <c r="BU63" s="19">
        <v>1614</v>
      </c>
      <c r="BV63" s="19">
        <v>0</v>
      </c>
      <c r="BW63" s="18">
        <v>12415</v>
      </c>
      <c r="BX63" s="18">
        <v>0</v>
      </c>
      <c r="BY63" s="13">
        <f t="shared" si="18"/>
        <v>0</v>
      </c>
      <c r="BZ63" s="18"/>
      <c r="CA63" s="18"/>
      <c r="CB63" s="18"/>
      <c r="CC63" s="18"/>
      <c r="CD63" s="18"/>
      <c r="CE63" s="18"/>
      <c r="CF63" s="13">
        <f t="shared" si="19"/>
        <v>0</v>
      </c>
      <c r="CG63" s="18"/>
      <c r="CH63" s="18"/>
      <c r="CI63" s="13">
        <f t="shared" si="20"/>
        <v>0</v>
      </c>
      <c r="CJ63" s="18"/>
      <c r="CK63" s="18"/>
      <c r="CL63" s="13">
        <f t="shared" si="21"/>
        <v>0</v>
      </c>
      <c r="CM63" s="18"/>
      <c r="CN63" s="18"/>
      <c r="CO63" s="13">
        <f t="shared" si="22"/>
        <v>0</v>
      </c>
      <c r="CP63" s="18"/>
      <c r="CQ63" s="18"/>
      <c r="CR63" s="13">
        <f t="shared" si="23"/>
        <v>0</v>
      </c>
      <c r="CS63" s="18"/>
      <c r="CT63" s="18"/>
      <c r="CU63" s="18"/>
      <c r="CV63" s="20"/>
      <c r="CW63" s="17">
        <f t="shared" si="24"/>
        <v>21804</v>
      </c>
      <c r="CX63" s="13">
        <f t="shared" si="25"/>
        <v>21804</v>
      </c>
      <c r="CY63" s="13">
        <f t="shared" si="26"/>
        <v>0</v>
      </c>
    </row>
    <row r="64" spans="1:103" ht="47.25" x14ac:dyDescent="0.25">
      <c r="A64" s="12" t="s">
        <v>160</v>
      </c>
      <c r="B64" s="13">
        <f t="shared" si="0"/>
        <v>0</v>
      </c>
      <c r="C64" s="14"/>
      <c r="D64" s="14"/>
      <c r="E64" s="14"/>
      <c r="F64" s="13">
        <f t="shared" si="1"/>
        <v>0</v>
      </c>
      <c r="G64" s="14"/>
      <c r="H64" s="14"/>
      <c r="I64" s="13">
        <f t="shared" si="2"/>
        <v>0</v>
      </c>
      <c r="J64" s="14"/>
      <c r="K64" s="14"/>
      <c r="L64" s="13">
        <f t="shared" si="3"/>
        <v>0</v>
      </c>
      <c r="M64" s="14"/>
      <c r="N64" s="14"/>
      <c r="O64" s="13">
        <f t="shared" si="4"/>
        <v>0</v>
      </c>
      <c r="P64" s="14"/>
      <c r="Q64" s="14"/>
      <c r="R64" s="13">
        <f t="shared" si="5"/>
        <v>0</v>
      </c>
      <c r="S64" s="14"/>
      <c r="T64" s="14"/>
      <c r="U64" s="13">
        <f t="shared" si="6"/>
        <v>0</v>
      </c>
      <c r="V64" s="14"/>
      <c r="W64" s="14"/>
      <c r="X64" s="13">
        <f t="shared" si="7"/>
        <v>0</v>
      </c>
      <c r="Y64" s="14"/>
      <c r="Z64" s="14"/>
      <c r="AA64" s="14"/>
      <c r="AB64" s="14"/>
      <c r="AC64" s="14"/>
      <c r="AD64" s="13">
        <f t="shared" si="8"/>
        <v>0</v>
      </c>
      <c r="AE64" s="14"/>
      <c r="AF64" s="14"/>
      <c r="AG64" s="13">
        <f t="shared" si="9"/>
        <v>0</v>
      </c>
      <c r="AH64" s="14"/>
      <c r="AI64" s="14"/>
      <c r="AJ64" s="13">
        <f t="shared" si="10"/>
        <v>0</v>
      </c>
      <c r="AK64" s="14"/>
      <c r="AL64" s="14"/>
      <c r="AM64" s="13">
        <f t="shared" si="11"/>
        <v>0</v>
      </c>
      <c r="AN64" s="14"/>
      <c r="AO64" s="14"/>
      <c r="AP64" s="13">
        <f t="shared" si="12"/>
        <v>0</v>
      </c>
      <c r="AQ64" s="14"/>
      <c r="AR64" s="14"/>
      <c r="AS64" s="13">
        <f t="shared" si="13"/>
        <v>0</v>
      </c>
      <c r="AT64" s="14"/>
      <c r="AU64" s="14"/>
      <c r="AV64" s="13">
        <f t="shared" si="14"/>
        <v>0</v>
      </c>
      <c r="AW64" s="14"/>
      <c r="AX64" s="14"/>
      <c r="AY64" s="13">
        <f t="shared" si="15"/>
        <v>0</v>
      </c>
      <c r="AZ64" s="14"/>
      <c r="BA64" s="14"/>
      <c r="BB64" s="15">
        <f t="shared" si="27"/>
        <v>0</v>
      </c>
      <c r="BC64" s="14"/>
      <c r="BD64" s="14"/>
      <c r="BE64" s="14"/>
      <c r="BF64" s="14"/>
      <c r="BG64" s="15">
        <f t="shared" si="28"/>
        <v>0</v>
      </c>
      <c r="BH64" s="14"/>
      <c r="BI64" s="14"/>
      <c r="BJ64" s="14"/>
      <c r="BK64" s="13">
        <f t="shared" si="16"/>
        <v>0</v>
      </c>
      <c r="BL64" s="14"/>
      <c r="BM64" s="14"/>
      <c r="BN64" s="14"/>
      <c r="BO64" s="14"/>
      <c r="BP64" s="13">
        <f t="shared" si="17"/>
        <v>0</v>
      </c>
      <c r="BQ64" s="15"/>
      <c r="BR64" s="15"/>
      <c r="BS64" s="15"/>
      <c r="BT64" s="15"/>
      <c r="BU64" s="15"/>
      <c r="BV64" s="15"/>
      <c r="BW64" s="14"/>
      <c r="BX64" s="14"/>
      <c r="BY64" s="13">
        <f t="shared" si="18"/>
        <v>0</v>
      </c>
      <c r="BZ64" s="14"/>
      <c r="CA64" s="14"/>
      <c r="CB64" s="14"/>
      <c r="CC64" s="14"/>
      <c r="CD64" s="14"/>
      <c r="CE64" s="14"/>
      <c r="CF64" s="13">
        <f t="shared" si="19"/>
        <v>0</v>
      </c>
      <c r="CG64" s="14"/>
      <c r="CH64" s="14"/>
      <c r="CI64" s="13">
        <f t="shared" si="20"/>
        <v>0</v>
      </c>
      <c r="CJ64" s="14"/>
      <c r="CK64" s="14"/>
      <c r="CL64" s="13">
        <f t="shared" si="21"/>
        <v>0</v>
      </c>
      <c r="CM64" s="14"/>
      <c r="CN64" s="14"/>
      <c r="CO64" s="13">
        <f t="shared" si="22"/>
        <v>673</v>
      </c>
      <c r="CP64" s="14">
        <v>598</v>
      </c>
      <c r="CQ64" s="14">
        <v>75</v>
      </c>
      <c r="CR64" s="13">
        <f t="shared" si="23"/>
        <v>0</v>
      </c>
      <c r="CS64" s="14"/>
      <c r="CT64" s="14"/>
      <c r="CU64" s="14"/>
      <c r="CV64" s="16"/>
      <c r="CW64" s="17">
        <f t="shared" si="24"/>
        <v>673</v>
      </c>
      <c r="CX64" s="13">
        <f t="shared" si="25"/>
        <v>598</v>
      </c>
      <c r="CY64" s="13">
        <f t="shared" si="26"/>
        <v>75</v>
      </c>
    </row>
    <row r="65" spans="1:103" ht="47.25" x14ac:dyDescent="0.25">
      <c r="A65" s="12" t="s">
        <v>161</v>
      </c>
      <c r="B65" s="13">
        <f t="shared" si="0"/>
        <v>0</v>
      </c>
      <c r="C65" s="18"/>
      <c r="D65" s="18"/>
      <c r="E65" s="18"/>
      <c r="F65" s="13">
        <f t="shared" si="1"/>
        <v>0</v>
      </c>
      <c r="G65" s="18"/>
      <c r="H65" s="18"/>
      <c r="I65" s="13">
        <f t="shared" si="2"/>
        <v>0</v>
      </c>
      <c r="J65" s="18"/>
      <c r="K65" s="18"/>
      <c r="L65" s="13">
        <f t="shared" si="3"/>
        <v>0</v>
      </c>
      <c r="M65" s="18"/>
      <c r="N65" s="18"/>
      <c r="O65" s="13">
        <f t="shared" si="4"/>
        <v>0</v>
      </c>
      <c r="P65" s="18"/>
      <c r="Q65" s="18"/>
      <c r="R65" s="13">
        <f t="shared" si="5"/>
        <v>0</v>
      </c>
      <c r="S65" s="18"/>
      <c r="T65" s="18"/>
      <c r="U65" s="13">
        <f t="shared" si="6"/>
        <v>0</v>
      </c>
      <c r="V65" s="18"/>
      <c r="W65" s="18"/>
      <c r="X65" s="13">
        <f t="shared" si="7"/>
        <v>0</v>
      </c>
      <c r="Y65" s="18"/>
      <c r="Z65" s="18"/>
      <c r="AA65" s="18"/>
      <c r="AB65" s="18"/>
      <c r="AC65" s="18"/>
      <c r="AD65" s="13">
        <f t="shared" si="8"/>
        <v>0</v>
      </c>
      <c r="AE65" s="18"/>
      <c r="AF65" s="18"/>
      <c r="AG65" s="13">
        <f t="shared" si="9"/>
        <v>0</v>
      </c>
      <c r="AH65" s="18"/>
      <c r="AI65" s="18"/>
      <c r="AJ65" s="13">
        <f t="shared" si="10"/>
        <v>0</v>
      </c>
      <c r="AK65" s="18"/>
      <c r="AL65" s="18"/>
      <c r="AM65" s="13">
        <f t="shared" si="11"/>
        <v>0</v>
      </c>
      <c r="AN65" s="18"/>
      <c r="AO65" s="18"/>
      <c r="AP65" s="13">
        <f t="shared" si="12"/>
        <v>0</v>
      </c>
      <c r="AQ65" s="18"/>
      <c r="AR65" s="18"/>
      <c r="AS65" s="13">
        <f t="shared" si="13"/>
        <v>0</v>
      </c>
      <c r="AT65" s="18"/>
      <c r="AU65" s="18"/>
      <c r="AV65" s="13">
        <f t="shared" si="14"/>
        <v>0</v>
      </c>
      <c r="AW65" s="18"/>
      <c r="AX65" s="18"/>
      <c r="AY65" s="13">
        <f t="shared" si="15"/>
        <v>0</v>
      </c>
      <c r="AZ65" s="18"/>
      <c r="BA65" s="18"/>
      <c r="BB65" s="15">
        <f t="shared" si="27"/>
        <v>0</v>
      </c>
      <c r="BC65" s="18"/>
      <c r="BD65" s="18"/>
      <c r="BE65" s="18"/>
      <c r="BF65" s="18"/>
      <c r="BG65" s="15">
        <f t="shared" si="28"/>
        <v>0</v>
      </c>
      <c r="BH65" s="18"/>
      <c r="BI65" s="18"/>
      <c r="BJ65" s="18"/>
      <c r="BK65" s="13">
        <f t="shared" si="16"/>
        <v>0</v>
      </c>
      <c r="BL65" s="18"/>
      <c r="BM65" s="18"/>
      <c r="BN65" s="18"/>
      <c r="BO65" s="18"/>
      <c r="BP65" s="13">
        <f t="shared" si="17"/>
        <v>0</v>
      </c>
      <c r="BQ65" s="19"/>
      <c r="BR65" s="19"/>
      <c r="BS65" s="19"/>
      <c r="BT65" s="19"/>
      <c r="BU65" s="19"/>
      <c r="BV65" s="19"/>
      <c r="BW65" s="18"/>
      <c r="BX65" s="18"/>
      <c r="BY65" s="13">
        <f t="shared" si="18"/>
        <v>0</v>
      </c>
      <c r="BZ65" s="18"/>
      <c r="CA65" s="18"/>
      <c r="CB65" s="18"/>
      <c r="CC65" s="18"/>
      <c r="CD65" s="18"/>
      <c r="CE65" s="18"/>
      <c r="CF65" s="13">
        <f t="shared" si="19"/>
        <v>0</v>
      </c>
      <c r="CG65" s="18"/>
      <c r="CH65" s="18"/>
      <c r="CI65" s="13">
        <f t="shared" si="20"/>
        <v>0</v>
      </c>
      <c r="CJ65" s="18"/>
      <c r="CK65" s="18"/>
      <c r="CL65" s="13">
        <f t="shared" si="21"/>
        <v>0</v>
      </c>
      <c r="CM65" s="18"/>
      <c r="CN65" s="18"/>
      <c r="CO65" s="13">
        <f t="shared" si="22"/>
        <v>169</v>
      </c>
      <c r="CP65" s="18">
        <v>85</v>
      </c>
      <c r="CQ65" s="18">
        <v>84</v>
      </c>
      <c r="CR65" s="13">
        <f t="shared" si="23"/>
        <v>0</v>
      </c>
      <c r="CS65" s="18"/>
      <c r="CT65" s="18"/>
      <c r="CU65" s="18"/>
      <c r="CV65" s="20"/>
      <c r="CW65" s="17">
        <f t="shared" si="24"/>
        <v>169</v>
      </c>
      <c r="CX65" s="13">
        <f t="shared" si="25"/>
        <v>85</v>
      </c>
      <c r="CY65" s="13">
        <f t="shared" si="26"/>
        <v>84</v>
      </c>
    </row>
    <row r="66" spans="1:103" ht="47.25" x14ac:dyDescent="0.25">
      <c r="A66" s="12" t="s">
        <v>162</v>
      </c>
      <c r="B66" s="13">
        <f t="shared" si="0"/>
        <v>0</v>
      </c>
      <c r="C66" s="18"/>
      <c r="D66" s="18"/>
      <c r="E66" s="18"/>
      <c r="F66" s="13">
        <f t="shared" si="1"/>
        <v>0</v>
      </c>
      <c r="G66" s="18"/>
      <c r="H66" s="18"/>
      <c r="I66" s="13">
        <f t="shared" si="2"/>
        <v>0</v>
      </c>
      <c r="J66" s="18"/>
      <c r="K66" s="18"/>
      <c r="L66" s="13">
        <f t="shared" si="3"/>
        <v>0</v>
      </c>
      <c r="M66" s="18"/>
      <c r="N66" s="18"/>
      <c r="O66" s="13">
        <f t="shared" si="4"/>
        <v>0</v>
      </c>
      <c r="P66" s="18"/>
      <c r="Q66" s="18"/>
      <c r="R66" s="13">
        <f t="shared" si="5"/>
        <v>0</v>
      </c>
      <c r="S66" s="18"/>
      <c r="T66" s="18"/>
      <c r="U66" s="13">
        <f t="shared" si="6"/>
        <v>0</v>
      </c>
      <c r="V66" s="18"/>
      <c r="W66" s="18"/>
      <c r="X66" s="13">
        <f t="shared" si="7"/>
        <v>0</v>
      </c>
      <c r="Y66" s="18"/>
      <c r="Z66" s="18"/>
      <c r="AA66" s="18"/>
      <c r="AB66" s="18"/>
      <c r="AC66" s="18"/>
      <c r="AD66" s="13">
        <f t="shared" si="8"/>
        <v>0</v>
      </c>
      <c r="AE66" s="18"/>
      <c r="AF66" s="18"/>
      <c r="AG66" s="13">
        <f t="shared" si="9"/>
        <v>0</v>
      </c>
      <c r="AH66" s="18"/>
      <c r="AI66" s="18"/>
      <c r="AJ66" s="13">
        <f t="shared" si="10"/>
        <v>0</v>
      </c>
      <c r="AK66" s="18"/>
      <c r="AL66" s="18"/>
      <c r="AM66" s="13">
        <f t="shared" si="11"/>
        <v>0</v>
      </c>
      <c r="AN66" s="18"/>
      <c r="AO66" s="18"/>
      <c r="AP66" s="13">
        <f t="shared" si="12"/>
        <v>0</v>
      </c>
      <c r="AQ66" s="18"/>
      <c r="AR66" s="18"/>
      <c r="AS66" s="13">
        <f t="shared" si="13"/>
        <v>0</v>
      </c>
      <c r="AT66" s="18"/>
      <c r="AU66" s="18"/>
      <c r="AV66" s="13">
        <f t="shared" si="14"/>
        <v>0</v>
      </c>
      <c r="AW66" s="18"/>
      <c r="AX66" s="18"/>
      <c r="AY66" s="13">
        <f t="shared" si="15"/>
        <v>0</v>
      </c>
      <c r="AZ66" s="18"/>
      <c r="BA66" s="18"/>
      <c r="BB66" s="15">
        <f t="shared" si="27"/>
        <v>0</v>
      </c>
      <c r="BC66" s="18"/>
      <c r="BD66" s="18"/>
      <c r="BE66" s="18"/>
      <c r="BF66" s="18"/>
      <c r="BG66" s="15">
        <f t="shared" si="28"/>
        <v>0</v>
      </c>
      <c r="BH66" s="18"/>
      <c r="BI66" s="18"/>
      <c r="BJ66" s="18"/>
      <c r="BK66" s="13">
        <f t="shared" si="16"/>
        <v>0</v>
      </c>
      <c r="BL66" s="18"/>
      <c r="BM66" s="18"/>
      <c r="BN66" s="18"/>
      <c r="BO66" s="18"/>
      <c r="BP66" s="13">
        <f t="shared" si="17"/>
        <v>0</v>
      </c>
      <c r="BQ66" s="19"/>
      <c r="BR66" s="19"/>
      <c r="BS66" s="19"/>
      <c r="BT66" s="19"/>
      <c r="BU66" s="19"/>
      <c r="BV66" s="19"/>
      <c r="BW66" s="18"/>
      <c r="BX66" s="18"/>
      <c r="BY66" s="13">
        <f t="shared" si="18"/>
        <v>0</v>
      </c>
      <c r="BZ66" s="18"/>
      <c r="CA66" s="18"/>
      <c r="CB66" s="18"/>
      <c r="CC66" s="18"/>
      <c r="CD66" s="18"/>
      <c r="CE66" s="18"/>
      <c r="CF66" s="13">
        <f t="shared" si="19"/>
        <v>0</v>
      </c>
      <c r="CG66" s="18"/>
      <c r="CH66" s="18"/>
      <c r="CI66" s="13">
        <f t="shared" si="20"/>
        <v>0</v>
      </c>
      <c r="CJ66" s="18"/>
      <c r="CK66" s="18"/>
      <c r="CL66" s="13">
        <f t="shared" si="21"/>
        <v>0</v>
      </c>
      <c r="CM66" s="18"/>
      <c r="CN66" s="18"/>
      <c r="CO66" s="13">
        <f t="shared" si="22"/>
        <v>154</v>
      </c>
      <c r="CP66" s="18">
        <v>154</v>
      </c>
      <c r="CQ66" s="18">
        <v>0</v>
      </c>
      <c r="CR66" s="13">
        <f t="shared" si="23"/>
        <v>0</v>
      </c>
      <c r="CS66" s="18"/>
      <c r="CT66" s="18"/>
      <c r="CU66" s="18"/>
      <c r="CV66" s="20"/>
      <c r="CW66" s="17">
        <f t="shared" si="24"/>
        <v>154</v>
      </c>
      <c r="CX66" s="13">
        <f t="shared" si="25"/>
        <v>154</v>
      </c>
      <c r="CY66" s="13">
        <f t="shared" si="26"/>
        <v>0</v>
      </c>
    </row>
    <row r="67" spans="1:103" ht="35.25" customHeight="1" x14ac:dyDescent="0.25">
      <c r="A67" s="12" t="s">
        <v>163</v>
      </c>
      <c r="B67" s="13">
        <f t="shared" si="0"/>
        <v>0</v>
      </c>
      <c r="C67" s="18"/>
      <c r="D67" s="18"/>
      <c r="E67" s="18"/>
      <c r="F67" s="13">
        <f t="shared" si="1"/>
        <v>0</v>
      </c>
      <c r="G67" s="18">
        <v>0</v>
      </c>
      <c r="H67" s="18">
        <v>0</v>
      </c>
      <c r="I67" s="13">
        <f t="shared" si="2"/>
        <v>0</v>
      </c>
      <c r="J67" s="18">
        <v>0</v>
      </c>
      <c r="K67" s="18">
        <v>0</v>
      </c>
      <c r="L67" s="13">
        <f t="shared" si="3"/>
        <v>0</v>
      </c>
      <c r="M67" s="18">
        <v>0</v>
      </c>
      <c r="N67" s="18">
        <v>0</v>
      </c>
      <c r="O67" s="13">
        <f t="shared" si="4"/>
        <v>0</v>
      </c>
      <c r="P67" s="18">
        <v>0</v>
      </c>
      <c r="Q67" s="18">
        <v>0</v>
      </c>
      <c r="R67" s="13">
        <f t="shared" si="5"/>
        <v>0</v>
      </c>
      <c r="S67" s="18">
        <v>0</v>
      </c>
      <c r="T67" s="18">
        <v>0</v>
      </c>
      <c r="U67" s="13">
        <f t="shared" si="6"/>
        <v>0</v>
      </c>
      <c r="V67" s="18">
        <v>0</v>
      </c>
      <c r="W67" s="18">
        <v>0</v>
      </c>
      <c r="X67" s="13">
        <f t="shared" si="7"/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1501</v>
      </c>
      <c r="AD67" s="13">
        <f t="shared" si="8"/>
        <v>0</v>
      </c>
      <c r="AE67" s="18">
        <v>0</v>
      </c>
      <c r="AF67" s="18">
        <v>0</v>
      </c>
      <c r="AG67" s="13">
        <f t="shared" si="9"/>
        <v>0</v>
      </c>
      <c r="AH67" s="18">
        <v>0</v>
      </c>
      <c r="AI67" s="18">
        <v>0</v>
      </c>
      <c r="AJ67" s="13">
        <f t="shared" si="10"/>
        <v>0</v>
      </c>
      <c r="AK67" s="18">
        <v>0</v>
      </c>
      <c r="AL67" s="18">
        <v>0</v>
      </c>
      <c r="AM67" s="13">
        <f t="shared" si="11"/>
        <v>0</v>
      </c>
      <c r="AN67" s="18">
        <v>0</v>
      </c>
      <c r="AO67" s="18">
        <v>0</v>
      </c>
      <c r="AP67" s="13">
        <f t="shared" si="12"/>
        <v>0</v>
      </c>
      <c r="AQ67" s="18">
        <v>0</v>
      </c>
      <c r="AR67" s="18">
        <v>0</v>
      </c>
      <c r="AS67" s="13">
        <f t="shared" si="13"/>
        <v>0</v>
      </c>
      <c r="AT67" s="18">
        <v>0</v>
      </c>
      <c r="AU67" s="18">
        <v>0</v>
      </c>
      <c r="AV67" s="13">
        <f t="shared" si="14"/>
        <v>0</v>
      </c>
      <c r="AW67" s="18">
        <v>0</v>
      </c>
      <c r="AX67" s="18">
        <v>0</v>
      </c>
      <c r="AY67" s="13">
        <f t="shared" si="15"/>
        <v>0</v>
      </c>
      <c r="AZ67" s="18">
        <v>0</v>
      </c>
      <c r="BA67" s="18">
        <v>0</v>
      </c>
      <c r="BB67" s="15">
        <f t="shared" si="27"/>
        <v>0</v>
      </c>
      <c r="BC67" s="18">
        <v>0</v>
      </c>
      <c r="BD67" s="18"/>
      <c r="BE67" s="18"/>
      <c r="BF67" s="18">
        <v>0</v>
      </c>
      <c r="BG67" s="15">
        <f t="shared" si="28"/>
        <v>0</v>
      </c>
      <c r="BH67" s="18">
        <v>0</v>
      </c>
      <c r="BI67" s="18"/>
      <c r="BJ67" s="18">
        <v>0</v>
      </c>
      <c r="BK67" s="13">
        <f t="shared" si="16"/>
        <v>0</v>
      </c>
      <c r="BL67" s="18">
        <v>0</v>
      </c>
      <c r="BM67" s="18">
        <v>0</v>
      </c>
      <c r="BN67" s="18">
        <v>0</v>
      </c>
      <c r="BO67" s="18">
        <v>0</v>
      </c>
      <c r="BP67" s="13">
        <f t="shared" si="17"/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8">
        <v>0</v>
      </c>
      <c r="BX67" s="18">
        <v>0</v>
      </c>
      <c r="BY67" s="13">
        <f t="shared" si="18"/>
        <v>6191</v>
      </c>
      <c r="BZ67" s="18">
        <v>650</v>
      </c>
      <c r="CA67" s="18">
        <v>5</v>
      </c>
      <c r="CB67" s="18">
        <v>400</v>
      </c>
      <c r="CC67" s="18">
        <v>1900</v>
      </c>
      <c r="CD67" s="18">
        <v>3236</v>
      </c>
      <c r="CE67" s="18"/>
      <c r="CF67" s="13">
        <f t="shared" si="19"/>
        <v>0</v>
      </c>
      <c r="CG67" s="18"/>
      <c r="CH67" s="18"/>
      <c r="CI67" s="13">
        <f t="shared" si="20"/>
        <v>0</v>
      </c>
      <c r="CJ67" s="18"/>
      <c r="CK67" s="18"/>
      <c r="CL67" s="13">
        <f t="shared" si="21"/>
        <v>0</v>
      </c>
      <c r="CM67" s="18"/>
      <c r="CN67" s="18"/>
      <c r="CO67" s="13">
        <f t="shared" si="22"/>
        <v>0</v>
      </c>
      <c r="CP67" s="18"/>
      <c r="CQ67" s="18"/>
      <c r="CR67" s="13">
        <f t="shared" si="23"/>
        <v>0</v>
      </c>
      <c r="CS67" s="18"/>
      <c r="CT67" s="18"/>
      <c r="CU67" s="18"/>
      <c r="CV67" s="20"/>
      <c r="CW67" s="17">
        <f t="shared" si="24"/>
        <v>7692</v>
      </c>
      <c r="CX67" s="13">
        <f t="shared" si="25"/>
        <v>6186</v>
      </c>
      <c r="CY67" s="13">
        <f t="shared" si="26"/>
        <v>1506</v>
      </c>
    </row>
    <row r="68" spans="1:103" ht="47.25" x14ac:dyDescent="0.25">
      <c r="A68" s="12" t="s">
        <v>164</v>
      </c>
      <c r="B68" s="13">
        <f t="shared" si="0"/>
        <v>0</v>
      </c>
      <c r="C68" s="18"/>
      <c r="D68" s="18"/>
      <c r="E68" s="18"/>
      <c r="F68" s="13">
        <f t="shared" si="1"/>
        <v>0</v>
      </c>
      <c r="G68" s="18"/>
      <c r="H68" s="18"/>
      <c r="I68" s="13">
        <f t="shared" si="2"/>
        <v>0</v>
      </c>
      <c r="J68" s="18"/>
      <c r="K68" s="18"/>
      <c r="L68" s="13">
        <f t="shared" si="3"/>
        <v>0</v>
      </c>
      <c r="M68" s="18"/>
      <c r="N68" s="18"/>
      <c r="O68" s="13">
        <f t="shared" si="4"/>
        <v>0</v>
      </c>
      <c r="P68" s="18"/>
      <c r="Q68" s="18"/>
      <c r="R68" s="13">
        <f t="shared" si="5"/>
        <v>0</v>
      </c>
      <c r="S68" s="18"/>
      <c r="T68" s="18"/>
      <c r="U68" s="13">
        <f t="shared" si="6"/>
        <v>0</v>
      </c>
      <c r="V68" s="18"/>
      <c r="W68" s="18"/>
      <c r="X68" s="13">
        <f t="shared" si="7"/>
        <v>0</v>
      </c>
      <c r="Y68" s="18"/>
      <c r="Z68" s="18"/>
      <c r="AA68" s="18"/>
      <c r="AB68" s="18"/>
      <c r="AC68" s="18"/>
      <c r="AD68" s="13">
        <f t="shared" si="8"/>
        <v>0</v>
      </c>
      <c r="AE68" s="18"/>
      <c r="AF68" s="18"/>
      <c r="AG68" s="13">
        <f t="shared" si="9"/>
        <v>0</v>
      </c>
      <c r="AH68" s="18"/>
      <c r="AI68" s="18"/>
      <c r="AJ68" s="13">
        <f t="shared" si="10"/>
        <v>0</v>
      </c>
      <c r="AK68" s="18"/>
      <c r="AL68" s="18"/>
      <c r="AM68" s="13">
        <f t="shared" si="11"/>
        <v>0</v>
      </c>
      <c r="AN68" s="18"/>
      <c r="AO68" s="18"/>
      <c r="AP68" s="13">
        <f t="shared" si="12"/>
        <v>0</v>
      </c>
      <c r="AQ68" s="18"/>
      <c r="AR68" s="18"/>
      <c r="AS68" s="13">
        <f t="shared" si="13"/>
        <v>0</v>
      </c>
      <c r="AT68" s="18"/>
      <c r="AU68" s="18"/>
      <c r="AV68" s="13">
        <f t="shared" si="14"/>
        <v>0</v>
      </c>
      <c r="AW68" s="18"/>
      <c r="AX68" s="18"/>
      <c r="AY68" s="13">
        <f t="shared" si="15"/>
        <v>0</v>
      </c>
      <c r="AZ68" s="18"/>
      <c r="BA68" s="18"/>
      <c r="BB68" s="15">
        <f t="shared" si="27"/>
        <v>0</v>
      </c>
      <c r="BC68" s="18"/>
      <c r="BD68" s="18"/>
      <c r="BE68" s="18"/>
      <c r="BF68" s="18"/>
      <c r="BG68" s="15">
        <f t="shared" si="28"/>
        <v>0</v>
      </c>
      <c r="BH68" s="18"/>
      <c r="BI68" s="18"/>
      <c r="BJ68" s="18"/>
      <c r="BK68" s="13">
        <f t="shared" si="16"/>
        <v>0</v>
      </c>
      <c r="BL68" s="18"/>
      <c r="BM68" s="18"/>
      <c r="BN68" s="18"/>
      <c r="BO68" s="18"/>
      <c r="BP68" s="13">
        <f t="shared" si="17"/>
        <v>0</v>
      </c>
      <c r="BQ68" s="19"/>
      <c r="BR68" s="19"/>
      <c r="BS68" s="19"/>
      <c r="BT68" s="19"/>
      <c r="BU68" s="19"/>
      <c r="BV68" s="19"/>
      <c r="BW68" s="18"/>
      <c r="BX68" s="18"/>
      <c r="BY68" s="13">
        <f t="shared" si="18"/>
        <v>0</v>
      </c>
      <c r="BZ68" s="18"/>
      <c r="CA68" s="18"/>
      <c r="CB68" s="18"/>
      <c r="CC68" s="18"/>
      <c r="CD68" s="18"/>
      <c r="CE68" s="18"/>
      <c r="CF68" s="13">
        <f t="shared" si="19"/>
        <v>0</v>
      </c>
      <c r="CG68" s="18"/>
      <c r="CH68" s="18"/>
      <c r="CI68" s="13">
        <f t="shared" si="20"/>
        <v>0</v>
      </c>
      <c r="CJ68" s="18"/>
      <c r="CK68" s="18"/>
      <c r="CL68" s="13">
        <f t="shared" si="21"/>
        <v>80</v>
      </c>
      <c r="CM68" s="18">
        <v>0</v>
      </c>
      <c r="CN68" s="18">
        <v>80</v>
      </c>
      <c r="CO68" s="13">
        <f t="shared" si="22"/>
        <v>0</v>
      </c>
      <c r="CP68" s="18"/>
      <c r="CQ68" s="18"/>
      <c r="CR68" s="13">
        <f t="shared" si="23"/>
        <v>0</v>
      </c>
      <c r="CS68" s="18"/>
      <c r="CT68" s="18"/>
      <c r="CU68" s="18"/>
      <c r="CV68" s="20"/>
      <c r="CW68" s="17">
        <f t="shared" si="24"/>
        <v>80</v>
      </c>
      <c r="CX68" s="13">
        <f t="shared" si="25"/>
        <v>0</v>
      </c>
      <c r="CY68" s="13">
        <f t="shared" si="26"/>
        <v>80</v>
      </c>
    </row>
    <row r="69" spans="1:103" ht="47.25" x14ac:dyDescent="0.25">
      <c r="A69" s="12" t="s">
        <v>165</v>
      </c>
      <c r="B69" s="13">
        <f t="shared" si="0"/>
        <v>0</v>
      </c>
      <c r="C69" s="18"/>
      <c r="D69" s="18"/>
      <c r="E69" s="18"/>
      <c r="F69" s="13">
        <f t="shared" si="1"/>
        <v>0</v>
      </c>
      <c r="G69" s="18"/>
      <c r="H69" s="18"/>
      <c r="I69" s="13">
        <f t="shared" si="2"/>
        <v>0</v>
      </c>
      <c r="J69" s="18"/>
      <c r="K69" s="18"/>
      <c r="L69" s="13">
        <f t="shared" si="3"/>
        <v>0</v>
      </c>
      <c r="M69" s="18"/>
      <c r="N69" s="18"/>
      <c r="O69" s="13">
        <f t="shared" si="4"/>
        <v>0</v>
      </c>
      <c r="P69" s="18"/>
      <c r="Q69" s="18"/>
      <c r="R69" s="13">
        <f t="shared" si="5"/>
        <v>0</v>
      </c>
      <c r="S69" s="18"/>
      <c r="T69" s="18"/>
      <c r="U69" s="13">
        <f t="shared" si="6"/>
        <v>0</v>
      </c>
      <c r="V69" s="18"/>
      <c r="W69" s="18"/>
      <c r="X69" s="13">
        <f t="shared" si="7"/>
        <v>0</v>
      </c>
      <c r="Y69" s="18"/>
      <c r="Z69" s="18"/>
      <c r="AA69" s="18"/>
      <c r="AB69" s="18">
        <v>1495</v>
      </c>
      <c r="AC69" s="18"/>
      <c r="AD69" s="13">
        <f t="shared" si="8"/>
        <v>0</v>
      </c>
      <c r="AE69" s="18"/>
      <c r="AF69" s="18"/>
      <c r="AG69" s="13">
        <f t="shared" si="9"/>
        <v>0</v>
      </c>
      <c r="AH69" s="18"/>
      <c r="AI69" s="18"/>
      <c r="AJ69" s="13">
        <f t="shared" si="10"/>
        <v>0</v>
      </c>
      <c r="AK69" s="18"/>
      <c r="AL69" s="18"/>
      <c r="AM69" s="13">
        <f t="shared" si="11"/>
        <v>0</v>
      </c>
      <c r="AN69" s="18"/>
      <c r="AO69" s="18"/>
      <c r="AP69" s="13">
        <f t="shared" si="12"/>
        <v>0</v>
      </c>
      <c r="AQ69" s="18"/>
      <c r="AR69" s="18"/>
      <c r="AS69" s="13">
        <f t="shared" si="13"/>
        <v>0</v>
      </c>
      <c r="AT69" s="18"/>
      <c r="AU69" s="18"/>
      <c r="AV69" s="13">
        <f t="shared" si="14"/>
        <v>0</v>
      </c>
      <c r="AW69" s="18"/>
      <c r="AX69" s="18"/>
      <c r="AY69" s="13">
        <f t="shared" si="15"/>
        <v>0</v>
      </c>
      <c r="AZ69" s="18"/>
      <c r="BA69" s="18"/>
      <c r="BB69" s="15">
        <f t="shared" si="27"/>
        <v>0</v>
      </c>
      <c r="BC69" s="18"/>
      <c r="BD69" s="18"/>
      <c r="BE69" s="18"/>
      <c r="BF69" s="18"/>
      <c r="BG69" s="15">
        <f t="shared" si="28"/>
        <v>0</v>
      </c>
      <c r="BH69" s="18"/>
      <c r="BI69" s="18"/>
      <c r="BJ69" s="18"/>
      <c r="BK69" s="13">
        <f t="shared" si="16"/>
        <v>0</v>
      </c>
      <c r="BL69" s="18"/>
      <c r="BM69" s="18"/>
      <c r="BN69" s="18"/>
      <c r="BO69" s="18"/>
      <c r="BP69" s="13">
        <f t="shared" si="17"/>
        <v>0</v>
      </c>
      <c r="BQ69" s="19"/>
      <c r="BR69" s="19"/>
      <c r="BS69" s="19"/>
      <c r="BT69" s="19"/>
      <c r="BU69" s="19"/>
      <c r="BV69" s="19"/>
      <c r="BW69" s="18"/>
      <c r="BX69" s="18"/>
      <c r="BY69" s="13">
        <f t="shared" si="18"/>
        <v>0</v>
      </c>
      <c r="BZ69" s="18"/>
      <c r="CA69" s="18"/>
      <c r="CB69" s="18"/>
      <c r="CC69" s="18"/>
      <c r="CD69" s="18"/>
      <c r="CE69" s="18"/>
      <c r="CF69" s="13">
        <f t="shared" si="19"/>
        <v>0</v>
      </c>
      <c r="CG69" s="18"/>
      <c r="CH69" s="18"/>
      <c r="CI69" s="13">
        <f t="shared" si="20"/>
        <v>0</v>
      </c>
      <c r="CJ69" s="18"/>
      <c r="CK69" s="18"/>
      <c r="CL69" s="13">
        <f t="shared" si="21"/>
        <v>760</v>
      </c>
      <c r="CM69" s="18">
        <v>760</v>
      </c>
      <c r="CN69" s="18">
        <v>0</v>
      </c>
      <c r="CO69" s="13">
        <f t="shared" si="22"/>
        <v>0</v>
      </c>
      <c r="CP69" s="18">
        <v>0</v>
      </c>
      <c r="CQ69" s="18">
        <v>0</v>
      </c>
      <c r="CR69" s="13">
        <f t="shared" si="23"/>
        <v>0</v>
      </c>
      <c r="CS69" s="18">
        <v>0</v>
      </c>
      <c r="CT69" s="18">
        <v>0</v>
      </c>
      <c r="CU69" s="18">
        <v>2684</v>
      </c>
      <c r="CV69" s="20"/>
      <c r="CW69" s="17">
        <f t="shared" si="24"/>
        <v>4939</v>
      </c>
      <c r="CX69" s="13">
        <f t="shared" si="25"/>
        <v>4939</v>
      </c>
      <c r="CY69" s="13">
        <f t="shared" si="26"/>
        <v>0</v>
      </c>
    </row>
    <row r="70" spans="1:103" ht="78.75" x14ac:dyDescent="0.25">
      <c r="A70" s="12" t="s">
        <v>166</v>
      </c>
      <c r="B70" s="13">
        <f t="shared" si="0"/>
        <v>0</v>
      </c>
      <c r="C70" s="18"/>
      <c r="D70" s="18"/>
      <c r="E70" s="18"/>
      <c r="F70" s="13">
        <f t="shared" si="1"/>
        <v>0</v>
      </c>
      <c r="G70" s="18"/>
      <c r="H70" s="18"/>
      <c r="I70" s="13">
        <f t="shared" si="2"/>
        <v>70</v>
      </c>
      <c r="J70" s="18">
        <v>0</v>
      </c>
      <c r="K70" s="18">
        <v>70</v>
      </c>
      <c r="L70" s="13">
        <f t="shared" si="3"/>
        <v>150</v>
      </c>
      <c r="M70" s="18">
        <v>0</v>
      </c>
      <c r="N70" s="18">
        <v>150</v>
      </c>
      <c r="O70" s="13">
        <f t="shared" si="4"/>
        <v>252</v>
      </c>
      <c r="P70" s="18">
        <v>0</v>
      </c>
      <c r="Q70" s="18">
        <v>252</v>
      </c>
      <c r="R70" s="13">
        <f t="shared" si="5"/>
        <v>200</v>
      </c>
      <c r="S70" s="18">
        <v>0</v>
      </c>
      <c r="T70" s="18">
        <v>200</v>
      </c>
      <c r="U70" s="13">
        <f t="shared" si="6"/>
        <v>0</v>
      </c>
      <c r="V70" s="18">
        <v>0</v>
      </c>
      <c r="W70" s="18">
        <v>0</v>
      </c>
      <c r="X70" s="13">
        <f t="shared" si="7"/>
        <v>0</v>
      </c>
      <c r="Y70" s="18">
        <v>0</v>
      </c>
      <c r="Z70" s="18">
        <v>0</v>
      </c>
      <c r="AA70" s="18">
        <v>100</v>
      </c>
      <c r="AB70" s="18">
        <v>70</v>
      </c>
      <c r="AC70" s="18">
        <v>0</v>
      </c>
      <c r="AD70" s="13">
        <f t="shared" si="8"/>
        <v>70</v>
      </c>
      <c r="AE70" s="18">
        <v>0</v>
      </c>
      <c r="AF70" s="18">
        <v>70</v>
      </c>
      <c r="AG70" s="13">
        <f t="shared" si="9"/>
        <v>0</v>
      </c>
      <c r="AH70" s="18"/>
      <c r="AI70" s="18"/>
      <c r="AJ70" s="13">
        <f t="shared" si="10"/>
        <v>332</v>
      </c>
      <c r="AK70" s="18">
        <v>82</v>
      </c>
      <c r="AL70" s="18">
        <v>250</v>
      </c>
      <c r="AM70" s="13">
        <f t="shared" si="11"/>
        <v>0</v>
      </c>
      <c r="AN70" s="18"/>
      <c r="AO70" s="18"/>
      <c r="AP70" s="13">
        <f t="shared" si="12"/>
        <v>0</v>
      </c>
      <c r="AQ70" s="18"/>
      <c r="AR70" s="18"/>
      <c r="AS70" s="13">
        <f t="shared" si="13"/>
        <v>0</v>
      </c>
      <c r="AT70" s="18"/>
      <c r="AU70" s="18"/>
      <c r="AV70" s="13">
        <f t="shared" si="14"/>
        <v>0</v>
      </c>
      <c r="AW70" s="18"/>
      <c r="AX70" s="18"/>
      <c r="AY70" s="13">
        <f t="shared" si="15"/>
        <v>0</v>
      </c>
      <c r="AZ70" s="18"/>
      <c r="BA70" s="18"/>
      <c r="BB70" s="15">
        <f t="shared" si="27"/>
        <v>0</v>
      </c>
      <c r="BC70" s="18"/>
      <c r="BD70" s="18"/>
      <c r="BE70" s="18"/>
      <c r="BF70" s="18"/>
      <c r="BG70" s="15">
        <f t="shared" si="28"/>
        <v>0</v>
      </c>
      <c r="BH70" s="18"/>
      <c r="BI70" s="18"/>
      <c r="BJ70" s="18"/>
      <c r="BK70" s="13">
        <f t="shared" si="16"/>
        <v>850</v>
      </c>
      <c r="BL70" s="18">
        <v>50</v>
      </c>
      <c r="BM70" s="18">
        <v>800</v>
      </c>
      <c r="BN70" s="18"/>
      <c r="BO70" s="18"/>
      <c r="BP70" s="13">
        <f t="shared" si="17"/>
        <v>0</v>
      </c>
      <c r="BQ70" s="19"/>
      <c r="BR70" s="19"/>
      <c r="BS70" s="19"/>
      <c r="BT70" s="19"/>
      <c r="BU70" s="19"/>
      <c r="BV70" s="19"/>
      <c r="BW70" s="18"/>
      <c r="BX70" s="18"/>
      <c r="BY70" s="13">
        <f t="shared" si="18"/>
        <v>0</v>
      </c>
      <c r="BZ70" s="18"/>
      <c r="CA70" s="18"/>
      <c r="CB70" s="18"/>
      <c r="CC70" s="18"/>
      <c r="CD70" s="18"/>
      <c r="CE70" s="18"/>
      <c r="CF70" s="13">
        <f t="shared" si="19"/>
        <v>40</v>
      </c>
      <c r="CG70" s="18">
        <v>0</v>
      </c>
      <c r="CH70" s="18">
        <v>40</v>
      </c>
      <c r="CI70" s="13">
        <f t="shared" si="20"/>
        <v>0</v>
      </c>
      <c r="CJ70" s="18">
        <v>0</v>
      </c>
      <c r="CK70" s="18">
        <v>0</v>
      </c>
      <c r="CL70" s="13">
        <f t="shared" si="21"/>
        <v>10</v>
      </c>
      <c r="CM70" s="18">
        <v>0</v>
      </c>
      <c r="CN70" s="18">
        <v>10</v>
      </c>
      <c r="CO70" s="13">
        <f t="shared" si="22"/>
        <v>0</v>
      </c>
      <c r="CP70" s="18">
        <v>0</v>
      </c>
      <c r="CQ70" s="18"/>
      <c r="CR70" s="13">
        <f t="shared" si="23"/>
        <v>0</v>
      </c>
      <c r="CS70" s="18"/>
      <c r="CT70" s="18"/>
      <c r="CU70" s="18"/>
      <c r="CV70" s="20"/>
      <c r="CW70" s="17">
        <f t="shared" si="24"/>
        <v>2144</v>
      </c>
      <c r="CX70" s="13">
        <f t="shared" si="25"/>
        <v>202</v>
      </c>
      <c r="CY70" s="13">
        <f t="shared" si="26"/>
        <v>1942</v>
      </c>
    </row>
    <row r="71" spans="1:103" ht="31.5" x14ac:dyDescent="0.25">
      <c r="A71" s="12" t="s">
        <v>167</v>
      </c>
      <c r="B71" s="13">
        <f>C71+E71</f>
        <v>1060</v>
      </c>
      <c r="C71" s="18">
        <v>1060</v>
      </c>
      <c r="D71" s="18">
        <v>60</v>
      </c>
      <c r="E71" s="18"/>
      <c r="F71" s="13">
        <f t="shared" si="1"/>
        <v>150</v>
      </c>
      <c r="G71" s="18">
        <v>150</v>
      </c>
      <c r="H71" s="18"/>
      <c r="I71" s="13">
        <f t="shared" si="2"/>
        <v>220</v>
      </c>
      <c r="J71" s="18">
        <v>220</v>
      </c>
      <c r="K71" s="18"/>
      <c r="L71" s="13">
        <f t="shared" si="3"/>
        <v>0</v>
      </c>
      <c r="M71" s="18"/>
      <c r="N71" s="18"/>
      <c r="O71" s="13">
        <f t="shared" si="4"/>
        <v>300</v>
      </c>
      <c r="P71" s="18">
        <v>300</v>
      </c>
      <c r="Q71" s="18"/>
      <c r="R71" s="13">
        <f t="shared" si="5"/>
        <v>0</v>
      </c>
      <c r="S71" s="18"/>
      <c r="T71" s="18"/>
      <c r="U71" s="13">
        <f t="shared" si="6"/>
        <v>0</v>
      </c>
      <c r="V71" s="18"/>
      <c r="W71" s="18"/>
      <c r="X71" s="13">
        <f t="shared" si="7"/>
        <v>0</v>
      </c>
      <c r="Y71" s="18"/>
      <c r="Z71" s="18"/>
      <c r="AA71" s="18"/>
      <c r="AB71" s="18">
        <v>1300</v>
      </c>
      <c r="AC71" s="18"/>
      <c r="AD71" s="13">
        <f t="shared" si="8"/>
        <v>180</v>
      </c>
      <c r="AE71" s="18">
        <v>180</v>
      </c>
      <c r="AF71" s="18"/>
      <c r="AG71" s="13">
        <f t="shared" si="9"/>
        <v>0</v>
      </c>
      <c r="AH71" s="18"/>
      <c r="AI71" s="18"/>
      <c r="AJ71" s="13">
        <f t="shared" si="10"/>
        <v>120</v>
      </c>
      <c r="AK71" s="18">
        <v>120</v>
      </c>
      <c r="AL71" s="18"/>
      <c r="AM71" s="13">
        <f t="shared" si="11"/>
        <v>0</v>
      </c>
      <c r="AN71" s="18"/>
      <c r="AO71" s="18"/>
      <c r="AP71" s="13">
        <f t="shared" si="12"/>
        <v>0</v>
      </c>
      <c r="AQ71" s="18"/>
      <c r="AR71" s="18"/>
      <c r="AS71" s="13">
        <f t="shared" si="13"/>
        <v>0</v>
      </c>
      <c r="AT71" s="18"/>
      <c r="AU71" s="18"/>
      <c r="AV71" s="13">
        <f t="shared" si="14"/>
        <v>0</v>
      </c>
      <c r="AW71" s="18"/>
      <c r="AX71" s="18"/>
      <c r="AY71" s="13">
        <f t="shared" si="15"/>
        <v>0</v>
      </c>
      <c r="AZ71" s="18"/>
      <c r="BA71" s="18"/>
      <c r="BB71" s="15">
        <f t="shared" si="27"/>
        <v>220</v>
      </c>
      <c r="BC71" s="18">
        <v>220</v>
      </c>
      <c r="BD71" s="18">
        <v>40</v>
      </c>
      <c r="BE71" s="18"/>
      <c r="BF71" s="18"/>
      <c r="BG71" s="15">
        <f t="shared" si="28"/>
        <v>0</v>
      </c>
      <c r="BH71" s="18"/>
      <c r="BI71" s="18"/>
      <c r="BJ71" s="18"/>
      <c r="BK71" s="13">
        <f t="shared" si="16"/>
        <v>1200</v>
      </c>
      <c r="BL71" s="18">
        <v>1200</v>
      </c>
      <c r="BM71" s="18"/>
      <c r="BN71" s="18"/>
      <c r="BO71" s="18"/>
      <c r="BP71" s="13">
        <f t="shared" si="17"/>
        <v>150</v>
      </c>
      <c r="BQ71" s="19">
        <f>150-150</f>
        <v>0</v>
      </c>
      <c r="BR71" s="19"/>
      <c r="BS71" s="19">
        <v>150</v>
      </c>
      <c r="BT71" s="19"/>
      <c r="BU71" s="19"/>
      <c r="BV71" s="19"/>
      <c r="BW71" s="18"/>
      <c r="BX71" s="18"/>
      <c r="BY71" s="13">
        <f t="shared" si="18"/>
        <v>300</v>
      </c>
      <c r="BZ71" s="18">
        <v>285</v>
      </c>
      <c r="CA71" s="18"/>
      <c r="CB71" s="18">
        <v>15</v>
      </c>
      <c r="CC71" s="18"/>
      <c r="CD71" s="18"/>
      <c r="CE71" s="18"/>
      <c r="CF71" s="13">
        <f t="shared" si="19"/>
        <v>150</v>
      </c>
      <c r="CG71" s="18">
        <v>150</v>
      </c>
      <c r="CH71" s="18"/>
      <c r="CI71" s="13">
        <f t="shared" si="20"/>
        <v>110</v>
      </c>
      <c r="CJ71" s="18"/>
      <c r="CK71" s="18">
        <v>110</v>
      </c>
      <c r="CL71" s="13">
        <f t="shared" si="21"/>
        <v>1070</v>
      </c>
      <c r="CM71" s="18">
        <v>1070</v>
      </c>
      <c r="CN71" s="18"/>
      <c r="CO71" s="13">
        <f t="shared" si="22"/>
        <v>0</v>
      </c>
      <c r="CP71" s="18"/>
      <c r="CQ71" s="18"/>
      <c r="CR71" s="13">
        <f t="shared" si="23"/>
        <v>0</v>
      </c>
      <c r="CS71" s="18"/>
      <c r="CT71" s="18"/>
      <c r="CU71" s="18"/>
      <c r="CV71" s="20"/>
      <c r="CW71" s="17">
        <f t="shared" si="24"/>
        <v>6530</v>
      </c>
      <c r="CX71" s="13">
        <f t="shared" si="25"/>
        <v>6420</v>
      </c>
      <c r="CY71" s="13">
        <f t="shared" si="26"/>
        <v>110</v>
      </c>
    </row>
    <row r="72" spans="1:103" ht="31.5" x14ac:dyDescent="0.25">
      <c r="A72" s="24" t="s">
        <v>172</v>
      </c>
      <c r="B72" s="25">
        <f>C72+E72</f>
        <v>30712</v>
      </c>
      <c r="C72" s="25">
        <f>SUM(C9:C71)</f>
        <v>29363</v>
      </c>
      <c r="D72" s="25">
        <f>SUM(D9:D71)</f>
        <v>3897</v>
      </c>
      <c r="E72" s="25">
        <f>SUM(E9:E71)</f>
        <v>1349</v>
      </c>
      <c r="F72" s="25">
        <f t="shared" si="1"/>
        <v>2497</v>
      </c>
      <c r="G72" s="25">
        <f>SUM(G9:G71)</f>
        <v>2118</v>
      </c>
      <c r="H72" s="25">
        <f>SUM(H9:H71)</f>
        <v>379</v>
      </c>
      <c r="I72" s="25">
        <f t="shared" si="2"/>
        <v>4824</v>
      </c>
      <c r="J72" s="25">
        <f>SUM(J9:J71)</f>
        <v>3428</v>
      </c>
      <c r="K72" s="25">
        <f>SUM(K9:K71)</f>
        <v>1396</v>
      </c>
      <c r="L72" s="25">
        <f t="shared" si="3"/>
        <v>5683</v>
      </c>
      <c r="M72" s="25">
        <f>SUM(M9:M71)</f>
        <v>4922</v>
      </c>
      <c r="N72" s="25">
        <f>SUM(N9:N71)</f>
        <v>761</v>
      </c>
      <c r="O72" s="25">
        <f t="shared" si="4"/>
        <v>7369</v>
      </c>
      <c r="P72" s="25">
        <f>SUM(P9:P71)</f>
        <v>5796</v>
      </c>
      <c r="Q72" s="25">
        <f>SUM(Q9:Q71)</f>
        <v>1573</v>
      </c>
      <c r="R72" s="25">
        <f t="shared" si="5"/>
        <v>2852</v>
      </c>
      <c r="S72" s="25">
        <f>SUM(S9:S71)</f>
        <v>1660</v>
      </c>
      <c r="T72" s="25">
        <f>SUM(T9:T71)</f>
        <v>1192</v>
      </c>
      <c r="U72" s="25">
        <f t="shared" si="6"/>
        <v>0</v>
      </c>
      <c r="V72" s="25">
        <f>SUM(V9:V71)</f>
        <v>0</v>
      </c>
      <c r="W72" s="25">
        <f>SUM(W9:W71)</f>
        <v>0</v>
      </c>
      <c r="X72" s="25">
        <f t="shared" si="7"/>
        <v>0</v>
      </c>
      <c r="Y72" s="25">
        <f>SUM(Y9:Y71)</f>
        <v>0</v>
      </c>
      <c r="Z72" s="25">
        <f>SUM(Z9:Z71)</f>
        <v>0</v>
      </c>
      <c r="AA72" s="25">
        <f>SUM(AA9:AA71)</f>
        <v>10764</v>
      </c>
      <c r="AB72" s="25">
        <f>SUM(AB9:AB71)</f>
        <v>48362</v>
      </c>
      <c r="AC72" s="25">
        <f>SUM(AC9:AC71)</f>
        <v>5205</v>
      </c>
      <c r="AD72" s="25">
        <f t="shared" si="8"/>
        <v>14204</v>
      </c>
      <c r="AE72" s="25">
        <f>SUM(AE9:AE71)</f>
        <v>11852</v>
      </c>
      <c r="AF72" s="25">
        <f>SUM(AF9:AF71)</f>
        <v>2352</v>
      </c>
      <c r="AG72" s="25">
        <f t="shared" si="9"/>
        <v>3750</v>
      </c>
      <c r="AH72" s="25">
        <f>SUM(AH9:AH71)</f>
        <v>3692</v>
      </c>
      <c r="AI72" s="25">
        <f>SUM(AI9:AI71)</f>
        <v>58</v>
      </c>
      <c r="AJ72" s="25">
        <f t="shared" si="10"/>
        <v>13437</v>
      </c>
      <c r="AK72" s="25">
        <f>SUM(AK9:AK71)</f>
        <v>12211</v>
      </c>
      <c r="AL72" s="25">
        <f>SUM(AL9:AL71)</f>
        <v>1226</v>
      </c>
      <c r="AM72" s="25">
        <f t="shared" si="11"/>
        <v>10031</v>
      </c>
      <c r="AN72" s="25">
        <f>SUM(AN9:AN71)</f>
        <v>8736</v>
      </c>
      <c r="AO72" s="25">
        <f>SUM(AO9:AO71)</f>
        <v>1295</v>
      </c>
      <c r="AP72" s="25">
        <f t="shared" si="12"/>
        <v>800</v>
      </c>
      <c r="AQ72" s="25">
        <f>SUM(AQ9:AQ71)</f>
        <v>675</v>
      </c>
      <c r="AR72" s="25">
        <f>SUM(AR9:AR71)</f>
        <v>125</v>
      </c>
      <c r="AS72" s="25">
        <f t="shared" si="13"/>
        <v>1656</v>
      </c>
      <c r="AT72" s="25">
        <f>SUM(AT9:AT71)</f>
        <v>1540</v>
      </c>
      <c r="AU72" s="25">
        <f>SUM(AU9:AU71)</f>
        <v>116</v>
      </c>
      <c r="AV72" s="25">
        <f t="shared" si="14"/>
        <v>1897</v>
      </c>
      <c r="AW72" s="25">
        <f>SUM(AW9:AW71)</f>
        <v>1785</v>
      </c>
      <c r="AX72" s="25">
        <f>SUM(AX9:AX71)</f>
        <v>112</v>
      </c>
      <c r="AY72" s="25">
        <f t="shared" si="15"/>
        <v>2207</v>
      </c>
      <c r="AZ72" s="25">
        <f t="shared" ref="AZ72:BJ72" si="29">SUM(AZ9:AZ71)</f>
        <v>2207</v>
      </c>
      <c r="BA72" s="25">
        <f t="shared" si="29"/>
        <v>0</v>
      </c>
      <c r="BB72" s="25">
        <f t="shared" si="29"/>
        <v>3841</v>
      </c>
      <c r="BC72" s="25">
        <f t="shared" si="29"/>
        <v>3805</v>
      </c>
      <c r="BD72" s="25">
        <f t="shared" si="29"/>
        <v>920</v>
      </c>
      <c r="BE72" s="25">
        <f t="shared" si="29"/>
        <v>220</v>
      </c>
      <c r="BF72" s="25">
        <f t="shared" si="29"/>
        <v>36</v>
      </c>
      <c r="BG72" s="25">
        <f t="shared" si="29"/>
        <v>6436</v>
      </c>
      <c r="BH72" s="25">
        <f t="shared" si="29"/>
        <v>6395</v>
      </c>
      <c r="BI72" s="25">
        <f t="shared" si="29"/>
        <v>925</v>
      </c>
      <c r="BJ72" s="25">
        <f t="shared" si="29"/>
        <v>41</v>
      </c>
      <c r="BK72" s="25">
        <f t="shared" si="16"/>
        <v>47019</v>
      </c>
      <c r="BL72" s="25">
        <f>SUM(BL9:BL71)</f>
        <v>38515</v>
      </c>
      <c r="BM72" s="25">
        <f>SUM(BM9:BM71)</f>
        <v>3746</v>
      </c>
      <c r="BN72" s="25">
        <f>SUM(BN9:BN71)</f>
        <v>4758</v>
      </c>
      <c r="BO72" s="25">
        <f>SUM(BO9:BO71)</f>
        <v>0</v>
      </c>
      <c r="BP72" s="25">
        <f t="shared" si="17"/>
        <v>22134</v>
      </c>
      <c r="BQ72" s="25">
        <f t="shared" ref="BQ72:BX72" si="30">SUM(BQ9:BQ71)</f>
        <v>978</v>
      </c>
      <c r="BR72" s="25">
        <f t="shared" si="30"/>
        <v>80</v>
      </c>
      <c r="BS72" s="25">
        <f t="shared" si="30"/>
        <v>6977</v>
      </c>
      <c r="BT72" s="25">
        <f t="shared" si="30"/>
        <v>0</v>
      </c>
      <c r="BU72" s="25">
        <f t="shared" si="30"/>
        <v>1614</v>
      </c>
      <c r="BV72" s="25">
        <f t="shared" si="30"/>
        <v>0</v>
      </c>
      <c r="BW72" s="25">
        <f t="shared" si="30"/>
        <v>12415</v>
      </c>
      <c r="BX72" s="25">
        <f t="shared" si="30"/>
        <v>70</v>
      </c>
      <c r="BY72" s="25">
        <f t="shared" si="18"/>
        <v>54923</v>
      </c>
      <c r="BZ72" s="25">
        <f t="shared" ref="BZ72:CE72" si="31">SUM(BZ9:BZ71)</f>
        <v>25185</v>
      </c>
      <c r="CA72" s="25">
        <f t="shared" si="31"/>
        <v>1119</v>
      </c>
      <c r="CB72" s="25">
        <f t="shared" si="31"/>
        <v>4763</v>
      </c>
      <c r="CC72" s="25">
        <f t="shared" si="31"/>
        <v>9689</v>
      </c>
      <c r="CD72" s="25">
        <f t="shared" si="31"/>
        <v>14167</v>
      </c>
      <c r="CE72" s="25">
        <f t="shared" si="31"/>
        <v>12</v>
      </c>
      <c r="CF72" s="25">
        <f t="shared" si="19"/>
        <v>6984</v>
      </c>
      <c r="CG72" s="25">
        <f>SUM(CG9:CG71)</f>
        <v>5423</v>
      </c>
      <c r="CH72" s="25">
        <f>SUM(CH9:CH71)</f>
        <v>1561</v>
      </c>
      <c r="CI72" s="25">
        <f t="shared" si="20"/>
        <v>5674</v>
      </c>
      <c r="CJ72" s="25">
        <f>SUM(CJ9:CJ71)</f>
        <v>5464</v>
      </c>
      <c r="CK72" s="25">
        <f>SUM(CK9:CK71)</f>
        <v>210</v>
      </c>
      <c r="CL72" s="25">
        <f t="shared" si="21"/>
        <v>28894</v>
      </c>
      <c r="CM72" s="25">
        <f>SUM(CM9:CM71)</f>
        <v>24795</v>
      </c>
      <c r="CN72" s="25">
        <f>SUM(CN9:CN71)</f>
        <v>4099</v>
      </c>
      <c r="CO72" s="25">
        <f t="shared" si="22"/>
        <v>996</v>
      </c>
      <c r="CP72" s="25">
        <f>SUM(CP9:CP71)</f>
        <v>837</v>
      </c>
      <c r="CQ72" s="25">
        <f>SUM(CQ9:CQ71)</f>
        <v>159</v>
      </c>
      <c r="CR72" s="25">
        <f t="shared" si="23"/>
        <v>38254</v>
      </c>
      <c r="CS72" s="25">
        <f t="shared" ref="CS72:CY72" si="32">SUM(CS9:CS71)</f>
        <v>15931</v>
      </c>
      <c r="CT72" s="25">
        <f t="shared" si="32"/>
        <v>22323</v>
      </c>
      <c r="CU72" s="26">
        <f t="shared" si="32"/>
        <v>3884</v>
      </c>
      <c r="CV72" s="26">
        <f t="shared" si="32"/>
        <v>1000</v>
      </c>
      <c r="CW72" s="27">
        <f t="shared" si="32"/>
        <v>386301</v>
      </c>
      <c r="CX72" s="25">
        <f t="shared" si="32"/>
        <v>324954</v>
      </c>
      <c r="CY72" s="25">
        <f t="shared" si="32"/>
        <v>61347</v>
      </c>
    </row>
  </sheetData>
  <autoFilter ref="A8:CY72"/>
  <mergeCells count="106">
    <mergeCell ref="CW7:CW8"/>
    <mergeCell ref="CX7:CY7"/>
    <mergeCell ref="CL7:CL8"/>
    <mergeCell ref="CM7:CN7"/>
    <mergeCell ref="CO7:CO8"/>
    <mergeCell ref="CP7:CQ7"/>
    <mergeCell ref="CR7:CR8"/>
    <mergeCell ref="CS7:CT7"/>
    <mergeCell ref="BY7:BY8"/>
    <mergeCell ref="BZ7:CD7"/>
    <mergeCell ref="CF7:CF8"/>
    <mergeCell ref="CG7:CH7"/>
    <mergeCell ref="CI7:CI8"/>
    <mergeCell ref="CJ7:CK7"/>
    <mergeCell ref="BH7:BI7"/>
    <mergeCell ref="BJ7:BJ8"/>
    <mergeCell ref="BK7:BK8"/>
    <mergeCell ref="BL7:BM7"/>
    <mergeCell ref="BN7:BO7"/>
    <mergeCell ref="BP7:BP8"/>
    <mergeCell ref="AV7:AV8"/>
    <mergeCell ref="AW7:AX7"/>
    <mergeCell ref="AY7:AY8"/>
    <mergeCell ref="AZ7:BA7"/>
    <mergeCell ref="BC7:BE7"/>
    <mergeCell ref="BF7:BF8"/>
    <mergeCell ref="AM7:AM8"/>
    <mergeCell ref="AN7:AO7"/>
    <mergeCell ref="AP7:AP8"/>
    <mergeCell ref="AQ7:AR7"/>
    <mergeCell ref="AS7:AS8"/>
    <mergeCell ref="AT7:AU7"/>
    <mergeCell ref="U7:U8"/>
    <mergeCell ref="V7:W7"/>
    <mergeCell ref="X7:X8"/>
    <mergeCell ref="Y7:Z7"/>
    <mergeCell ref="AD7:AD8"/>
    <mergeCell ref="AE7:AF7"/>
    <mergeCell ref="L7:L8"/>
    <mergeCell ref="M7:N7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CO5:CQ6"/>
    <mergeCell ref="CR5:CT6"/>
    <mergeCell ref="CU5:CU8"/>
    <mergeCell ref="CV5:CV8"/>
    <mergeCell ref="B6:B8"/>
    <mergeCell ref="C6:E6"/>
    <mergeCell ref="BB6:BB8"/>
    <mergeCell ref="BC6:BF6"/>
    <mergeCell ref="BG6:BG8"/>
    <mergeCell ref="BH6:BJ6"/>
    <mergeCell ref="BP5:BX6"/>
    <mergeCell ref="BY5:CD6"/>
    <mergeCell ref="CE5:CE8"/>
    <mergeCell ref="CF5:CH6"/>
    <mergeCell ref="CI5:CK6"/>
    <mergeCell ref="CL5:CN6"/>
    <mergeCell ref="BQ7:BR7"/>
    <mergeCell ref="BS7:BT7"/>
    <mergeCell ref="BU7:BV7"/>
    <mergeCell ref="BW7:BX7"/>
    <mergeCell ref="AS5:AU6"/>
    <mergeCell ref="AV5:AX6"/>
    <mergeCell ref="AY5:BA6"/>
    <mergeCell ref="BB5:BF5"/>
    <mergeCell ref="BG5:BJ5"/>
    <mergeCell ref="BK5:BO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BA4:BO4"/>
    <mergeCell ref="BP4:CG4"/>
    <mergeCell ref="CH4:CV4"/>
    <mergeCell ref="CW4:CY6"/>
    <mergeCell ref="B5:E5"/>
    <mergeCell ref="F5:H6"/>
    <mergeCell ref="I5:K6"/>
    <mergeCell ref="L5:N6"/>
    <mergeCell ref="O5:Q6"/>
    <mergeCell ref="R5:T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</mergeCells>
  <pageMargins left="0" right="0" top="0" bottom="0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протокол от 29.12.2026 № 17</vt:lpstr>
      <vt:lpstr>протокол от 15.01.2026 № 1 </vt:lpstr>
      <vt:lpstr>протокол от 29.01.2026 № 2</vt:lpstr>
      <vt:lpstr>протокол от 27.02.2026 №3</vt:lpstr>
      <vt:lpstr>протокол от 30.03.2026 №4</vt:lpstr>
      <vt:lpstr>протокол от 28.04.2026 №5</vt:lpstr>
      <vt:lpstr>протокол от 29.05.2026 №6</vt:lpstr>
      <vt:lpstr>Лист1</vt:lpstr>
      <vt:lpstr>'протокол от 15.01.2026 № 1 '!Заголовки_для_печати</vt:lpstr>
      <vt:lpstr>'протокол от 27.02.2026 №3'!Заголовки_для_печати</vt:lpstr>
      <vt:lpstr>'протокол от 28.04.2026 №5'!Заголовки_для_печати</vt:lpstr>
      <vt:lpstr>'протокол от 29.01.2026 № 2'!Заголовки_для_печати</vt:lpstr>
      <vt:lpstr>'протокол от 29.05.2026 №6'!Заголовки_для_печати</vt:lpstr>
      <vt:lpstr>'протокол от 29.12.2026 № 17'!Заголовки_для_печати</vt:lpstr>
      <vt:lpstr>'протокол от 30.03.2026 №4'!Заголовки_для_печати</vt:lpstr>
      <vt:lpstr>'протокол от 15.01.2026 № 1 '!Область_печати</vt:lpstr>
      <vt:lpstr>'протокол от 27.02.2026 №3'!Область_печати</vt:lpstr>
      <vt:lpstr>'протокол от 28.04.2026 №5'!Область_печати</vt:lpstr>
      <vt:lpstr>'протокол от 29.01.2026 № 2'!Область_печати</vt:lpstr>
      <vt:lpstr>'протокол от 29.05.2026 №6'!Область_печати</vt:lpstr>
      <vt:lpstr>'протокол от 29.12.2026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2025-12-15T11:16:50Z</cp:lastPrinted>
  <dcterms:created xsi:type="dcterms:W3CDTF">2024-12-13T09:16:52Z</dcterms:created>
  <dcterms:modified xsi:type="dcterms:W3CDTF">2026-06-02T05:35:09Z</dcterms:modified>
</cp:coreProperties>
</file>